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<sst xmlns="http://schemas.openxmlformats.org/spreadsheetml/2006/main" count="1898" uniqueCount="882">
  <si>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</si>
  <si>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</si>
  <si>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</si>
  <si>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</si>
  <si>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</si>
  <si>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</si>
  <si>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</si>
  <si>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</si>
  <si>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</si>
  <si>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</si>
  <si>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</si>
  <si>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</si>
  <si>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</si>
  <si>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</si>
  <si>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</si>
  <si>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</si>
  <si>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</si>
  <si>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</si>
  <si>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</si>
  <si>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</si>
  <si>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</si>
  <si>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</si>
  <si>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</si>
  <si>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</si>
  <si>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</si>
  <si>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</si>
  <si>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</si>
  <si>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</si>
  <si>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</si>
  <si>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</si>
  <si>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</si>
  <si>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</si>
  <si>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</si>
  <si>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</si>
  <si>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</si>
  <si>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</si>
  <si>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</si>
  <si>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</si>
  <si>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</si>
  <si>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</si>
  <si>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</si>
  <si>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</si>
  <si>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</si>
  <si>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</si>
  <si>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</si>
  <si>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</si>
  <si>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</si>
  <si>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</si>
  <si>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</si>
  <si>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</si>
  <si>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</si>
  <si>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</si>
  <si>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</si>
  <si>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</si>
  <si>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</si>
  <si>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</si>
  <si>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</si>
  <si>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</si>
  <si>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</si>
  <si>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</si>
  <si>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</si>
  <si>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</si>
  <si>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</si>
  <si>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</si>
  <si>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</si>
  <si>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</si>
  <si>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</si>
  <si>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</si>
  <si>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</si>
  <si>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</si>
  <si>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</si>
  <si>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</si>
  <si>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</si>
  <si>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</si>
  <si>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</si>
  <si>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</si>
  <si>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</si>
  <si>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</si>
  <si>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</si>
  <si>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</si>
  <si>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</si>
  <si>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</si>
  <si>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</si>
  <si>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</si>
  <si>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</si>
  <si>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</si>
  <si>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</si>
  <si>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</si>
  <si>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</si>
  <si>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</si>
  <si>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</si>
  <si>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</si>
  <si>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</si>
  <si>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</si>
  <si>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</si>
  <si>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</si>
  <si>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</si>
  <si>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</si>
  <si>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</si>
  <si>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</si>
  <si>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</si>
  <si>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</si>
  <si>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</si>
  <si>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</si>
  <si>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</si>
  <si>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</si>
  <si>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</si>
  <si>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</si>
  <si>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</si>
  <si>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</si>
  <si>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</si>
  <si>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</si>
  <si>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</si>
  <si>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</si>
  <si>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</si>
  <si>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</si>
  <si>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</si>
  <si>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</si>
  <si>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</si>
  <si>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</si>
  <si>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</si>
  <si>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</si>
  <si>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</si>
  <si>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</si>
  <si>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</si>
  <si>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</si>
  <si>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</si>
  <si>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</si>
  <si>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</si>
  <si>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</si>
  <si>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</si>
  <si>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</si>
  <si>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</si>
  <si>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</si>
  <si>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</si>
  <si>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</si>
  <si>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</si>
  <si>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</si>
  <si>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</si>
  <si>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</si>
  <si>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</si>
  <si>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</si>
  <si>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</si>
  <si>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</si>
  <si>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</si>
  <si>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</si>
  <si>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</si>
  <si>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</si>
  <si>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</si>
  <si>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</si>
  <si>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</si>
  <si>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</si>
  <si>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</si>
  <si>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</si>
  <si>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</si>
  <si>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</si>
  <si>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</si>
  <si>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</si>
  <si>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</si>
  <si>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</si>
  <si>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</si>
  <si>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</si>
  <si>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</si>
  <si>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</si>
  <si>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</si>
  <si>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</si>
  <si>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</si>
  <si>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</si>
  <si>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</si>
  <si>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</si>
  <si>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</si>
  <si>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</si>
  <si>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</si>
  <si>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</si>
  <si>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</si>
  <si>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</si>
  <si>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</si>
  <si>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</si>
  <si>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</si>
  <si>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</si>
  <si>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</si>
  <si>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</si>
  <si>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</si>
  <si>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</si>
  <si>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</si>
  <si>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</si>
  <si>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</si>
  <si>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</si>
  <si>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</si>
  <si>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</si>
  <si>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</si>
  <si>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</si>
  <si>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</si>
  <si>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</si>
  <si>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</si>
  <si>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</si>
  <si>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</si>
  <si>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</si>
  <si>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</si>
  <si>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</si>
  <si>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</si>
  <si>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</si>
  <si>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</si>
  <si>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</si>
  <si>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</si>
  <si>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</si>
  <si>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</si>
  <si>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</si>
  <si>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</si>
  <si>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</si>
  <si>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</si>
  <si>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</si>
  <si>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</si>
  <si>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</si>
  <si>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</si>
  <si>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</si>
  <si>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</si>
  <si>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</si>
  <si>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</si>
  <si>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</si>
  <si>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</si>
  <si>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</si>
  <si>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</si>
  <si>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</si>
  <si>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</si>
  <si>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</si>
  <si>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</si>
  <si>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</si>
  <si>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</si>
  <si>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</si>
  <si>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</si>
  <si>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</si>
  <si>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</si>
  <si>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</si>
  <si>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</si>
  <si>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</si>
  <si>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</si>
  <si>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</si>
  <si>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</si>
  <si>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</si>
  <si>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</si>
  <si>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</si>
  <si>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</si>
  <si>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</si>
  <si>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</si>
  <si>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</si>
  <si>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</si>
  <si>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</si>
  <si>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</si>
  <si>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</si>
  <si>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</si>
  <si>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</si>
  <si>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</si>
  <si>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</si>
  <si>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</si>
  <si>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</si>
  <si>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</si>
  <si>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</si>
  <si>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</si>
  <si>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</si>
  <si>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</si>
  <si>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</si>
  <si>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</si>
  <si>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</si>
  <si>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</si>
  <si>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</si>
  <si>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</si>
  <si>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</si>
  <si>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</si>
  <si>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</si>
  <si>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</si>
  <si>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</si>
  <si>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</si>
  <si>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</si>
  <si>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</si>
  <si>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</si>
  <si>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</si>
  <si>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</si>
  <si>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</si>
  <si>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</si>
  <si>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</si>
  <si>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</si>
  <si>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</si>
  <si>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</si>
  <si>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</si>
  <si>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</si>
  <si>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</si>
  <si>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</si>
  <si>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</si>
  <si>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</si>
  <si>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</si>
  <si>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</si>
  <si>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</si>
  <si>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</si>
  <si>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</si>
  <si>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</si>
  <si>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</si>
  <si>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</si>
  <si>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</si>
  <si>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</si>
  <si>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</si>
  <si>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</si>
  <si>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</si>
  <si>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</si>
  <si>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</si>
  <si>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</si>
  <si>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</si>
  <si>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</si>
  <si>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</si>
  <si>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</si>
  <si>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</si>
  <si>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</si>
  <si>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</si>
  <si>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</si>
  <si>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</si>
  <si>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</si>
  <si>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</si>
  <si>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</si>
  <si>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</si>
  <si>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</si>
  <si>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</si>
  <si>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</si>
  <si>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</si>
  <si>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</si>
  <si>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</si>
  <si>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</si>
  <si>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</si>
  <si>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</si>
  <si>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</si>
  <si>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</si>
  <si>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</si>
  <si>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</si>
  <si>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</si>
  <si>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</si>
  <si>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</si>
  <si>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</si>
  <si>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</si>
  <si>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</si>
  <si>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</si>
  <si>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</si>
  <si>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</si>
  <si>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</si>
  <si>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</si>
  <si>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</si>
  <si>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</si>
  <si>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</si>
  <si>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</si>
  <si>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</si>
  <si>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</si>
  <si>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</si>
  <si>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</si>
  <si>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</si>
  <si>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</si>
  <si>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</si>
  <si>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</si>
  <si>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</si>
  <si>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</si>
  <si>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</si>
  <si>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</si>
  <si>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</si>
  <si>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</si>
  <si>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</si>
  <si>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</si>
  <si>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</si>
  <si>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</si>
  <si>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</si>
  <si>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</si>
  <si>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</si>
  <si>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</si>
  <si>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</si>
  <si>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</si>
  <si>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</si>
  <si>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</si>
  <si>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</si>
  <si>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</si>
  <si>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</si>
  <si>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</si>
  <si>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</si>
  <si>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</si>
  <si>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</si>
  <si>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</si>
  <si>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</si>
  <si>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</si>
  <si>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</si>
  <si>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</si>
  <si>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</si>
  <si>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</si>
  <si>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</si>
  <si>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</si>
  <si>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</si>
  <si>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</si>
  <si>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</si>
  <si>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</si>
  <si>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</si>
  <si>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</si>
  <si>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</si>
  <si>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</si>
  <si>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</si>
  <si>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</si>
  <si>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</si>
  <si>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</si>
  <si>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</si>
  <si>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</si>
  <si>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</si>
  <si>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</si>
  <si>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</si>
  <si>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</si>
  <si>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</si>
  <si>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</si>
  <si>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</si>
  <si>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</si>
  <si>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</si>
  <si>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</si>
  <si>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</si>
  <si>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</si>
  <si>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</si>
  <si>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</si>
  <si>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</si>
  <si>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</si>
  <si>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</si>
  <si>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</si>
  <si>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</si>
  <si>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</si>
  <si>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</si>
  <si>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</si>
  <si>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</si>
  <si>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</si>
  <si>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</si>
  <si>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</si>
  <si>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</si>
  <si>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</si>
  <si>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</si>
  <si>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</si>
  <si>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</si>
  <si>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</si>
  <si>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</si>
  <si>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</si>
  <si>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</si>
  <si>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</si>
  <si>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</si>
  <si>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</si>
  <si>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</si>
  <si>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</si>
  <si>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</si>
  <si>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</si>
  <si>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</si>
  <si>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</si>
  <si>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</si>
  <si>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</si>
  <si>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</si>
  <si>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</si>
  <si>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</si>
  <si>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</si>
  <si>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</si>
  <si>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</si>
  <si>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</si>
  <si>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</si>
  <si>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</si>
  <si>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</si>
  <si>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</si>
  <si>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</si>
  <si>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</si>
  <si>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</si>
  <si>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</si>
  <si>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</si>
  <si>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</si>
  <si>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</si>
  <si>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</si>
  <si>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</si>
  <si>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</si>
  <si>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</si>
  <si>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</si>
  <si>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</si>
  <si>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</si>
  <si>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</si>
  <si>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</si>
  <si>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</si>
  <si>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</si>
  <si>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</si>
  <si>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</si>
  <si>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</si>
  <si>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</si>
  <si>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</si>
  <si>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</si>
  <si>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</si>
  <si>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</si>
  <si>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</si>
  <si>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</si>
  <si>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</si>
  <si>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</si>
  <si>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</si>
  <si>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</si>
  <si>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</si>
  <si>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</si>
  <si>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</si>
  <si>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</si>
  <si>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</si>
  <si>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</si>
  <si>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</si>
  <si>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</si>
  <si>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</si>
  <si>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</si>
  <si>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</si>
  <si>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</si>
  <si>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</si>
  <si>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</si>
  <si>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</si>
  <si>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</si>
  <si>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</si>
  <si>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</si>
  <si>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</si>
  <si>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</si>
  <si>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</si>
  <si>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</si>
  <si>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</si>
  <si>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</si>
  <si>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</si>
  <si>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</si>
  <si>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</si>
  <si>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</si>
  <si>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</si>
  <si>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</si>
  <si>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</si>
  <si>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</si>
  <si>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</si>
  <si>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</si>
  <si>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</si>
  <si>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</si>
  <si>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</si>
  <si>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</si>
  <si>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</si>
  <si>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</si>
  <si>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</si>
  <si>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</si>
  <si>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</si>
  <si>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</si>
  <si>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</si>
  <si>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</si>
  <si>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</si>
  <si>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</si>
  <si>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</si>
  <si>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</si>
  <si>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</si>
  <si>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</si>
  <si>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</si>
  <si>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</si>
  <si>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</si>
  <si>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</si>
  <si>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</si>
  <si>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</si>
  <si>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</si>
  <si>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</si>
  <si>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</si>
  <si>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</si>
  <si>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</si>
  <si>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</si>
  <si>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</si>
  <si>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</si>
  <si>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</si>
  <si>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</si>
  <si>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</si>
  <si>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</si>
  <si>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</si>
  <si>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</si>
  <si>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</si>
  <si>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</si>
  <si>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</si>
  <si>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</si>
  <si>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</si>
  <si>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</si>
  <si>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</si>
  <si>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</si>
  <si>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</si>
  <si>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</si>
  <si>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</si>
  <si>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</si>
  <si>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</si>
  <si>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</si>
  <si>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</si>
  <si>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</si>
  <si>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</si>
  <si>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</si>
  <si>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</si>
  <si>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</si>
  <si>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</si>
  <si>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</si>
  <si>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</si>
  <si>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</si>
  <si>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</si>
  <si>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</si>
  <si>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</si>
  <si>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</si>
  <si>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</si>
  <si>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</si>
  <si>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</si>
  <si>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</si>
  <si>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</si>
  <si>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</si>
  <si>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</si>
  <si>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</si>
  <si>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</si>
  <si>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</si>
  <si>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</si>
  <si>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</si>
  <si>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</si>
  <si>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</si>
  <si>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</si>
  <si>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</si>
  <si>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</si>
  <si>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</si>
  <si>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</si>
  <si>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</si>
  <si>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</si>
  <si>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</si>
  <si>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</si>
  <si>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</si>
  <si>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</si>
  <si>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</si>
  <si>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</si>
  <si>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</si>
  <si>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</si>
  <si>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</si>
  <si>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</si>
  <si>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</si>
  <si>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</si>
  <si>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</si>
  <si>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</si>
  <si>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</si>
  <si>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</si>
  <si>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</si>
  <si>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</si>
  <si>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</si>
  <si>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</si>
  <si>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</si>
  <si>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</si>
  <si>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</si>
  <si>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</si>
  <si>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</si>
  <si>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</si>
  <si>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</si>
  <si>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</si>
  <si>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</si>
  <si>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</si>
  <si>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</si>
  <si>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</si>
  <si>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</si>
  <si>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</si>
  <si>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</si>
  <si>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</si>
  <si>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</si>
  <si>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</si>
  <si>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</si>
  <si>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</si>
  <si>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</si>
  <si>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</si>
  <si>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</si>
  <si>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</si>
  <si>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</si>
  <si>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</si>
  <si>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</si>
  <si>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</si>
  <si>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</si>
  <si>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</si>
  <si>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</si>
  <si>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</si>
  <si>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</si>
  <si>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</si>
  <si>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</si>
  <si>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</si>
  <si>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</si>
  <si>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</si>
  <si>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</si>
  <si>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</si>
  <si>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</si>
  <si>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</si>
  <si>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</si>
  <si>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</si>
  <si>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</si>
  <si>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</si>
  <si>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</si>
  <si>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</si>
  <si>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</si>
  <si>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</si>
  <si>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</si>
  <si>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</si>
  <si>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</si>
  <si>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</si>
  <si>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</si>
  <si>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</si>
  <si>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</si>
  <si>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</si>
  <si>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</si>
  <si>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</si>
  <si>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</si>
  <si>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</si>
  <si>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</si>
  <si>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</si>
  <si>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</si>
  <si>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</si>
  <si>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</si>
  <si>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</si>
  <si>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</si>
  <si>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</si>
  <si>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</si>
  <si>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</si>
  <si>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</si>
  <si>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</si>
  <si>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</si>
  <si>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</si>
  <si>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</si>
  <si>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</si>
  <si>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</si>
  <si>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</si>
  <si>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</si>
  <si>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</si>
  <si>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</si>
  <si>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</si>
  <si>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</si>
  <si>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</si>
  <si>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</si>
  <si>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</si>
  <si>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</si>
  <si>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</si>
  <si>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</si>
  <si>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</si>
  <si>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</si>
  <si>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</si>
  <si>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</si>
  <si>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</si>
  <si>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</si>
  <si>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</si>
  <si>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</si>
  <si>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</si>
  <si>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</si>
  <si>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</si>
  <si>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</si>
  <si>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</si>
  <si>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</si>
  <si>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</si>
  <si>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</si>
  <si>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</si>
  <si>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</si>
  <si>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</si>
  <si>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</si>
  <si>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</si>
  <si>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</si>
  <si>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</si>
  <si>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</si>
  <si>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</si>
  <si>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</si>
  <si>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</si>
  <si>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</si>
  <si>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</si>
  <si>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</si>
  <si>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</si>
  <si>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</si>
  <si>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</si>
  <si>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</si>
  <si>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</si>
  <si>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</si>
  <si>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</si>
  <si>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</si>
  <si>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</si>
  <si>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</si>
  <si>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</si>
  <si>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</si>
  <si>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</si>
  <si>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</si>
  <si>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</si>
  <si>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</si>
  <si>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</si>
  <si>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</si>
  <si>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</si>
  <si>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</si>
  <si>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</si>
  <si>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</si>
  <si>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</si>
  <si>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</si>
  <si>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</si>
  <si>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</si>
  <si>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</si>
  <si>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</si>
  <si>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</si>
  <si>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</si>
  <si>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</si>
  <si>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</si>
  <si>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</si>
  <si>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</si>
  <si>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</si>
  <si>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</si>
  <si>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</si>
  <si>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</si>
  <si>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</si>
  <si>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</si>
  <si>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</si>
  <si>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</si>
  <si>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</si>
  <si>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</si>
  <si>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</si>
  <si>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</si>
  <si>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</si>
  <si>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</si>
  <si>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</si>
  <si>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</si>
  <si>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</si>
  <si>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</si>
  <si>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</si>
  <si>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</si>
  <si>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</si>
  <si>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</si>
  <si>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</si>
  <si>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</si>
  <si>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</si>
  <si>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</si>
  <si>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</si>
  <si>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</si>
  <si>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</si>
  <si>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</si>
  <si>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</si>
  <si>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</si>
  <si>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</si>
  <si>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</si>
  <si>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</si>
  <si>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</si>
  <si>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</si>
  <si>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</si>
  <si>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</si>
  <si>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</si>
  <si>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</si>
  <si>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</si>
  <si>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</si>
  <si>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</si>
  <si>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</si>
  <si>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</si>
  <si>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</si>
  <si>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</si>
  <si>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</si>
  <si>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</si>
  <si>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</si>
  <si>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</si>
  <si>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</si>
  <si>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</si>
  <si>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</si>
  <si>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</si>
  <si>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</si>
  <si>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</si>
  <si>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</si>
  <si>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</si>
  <si>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</si>
  <si>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</si>
  <si>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</si>
  <si>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</si>
  <si>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</si>
  <si>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</si>
  <si>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</si>
  <si>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</si>
  <si>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</si>
  <si>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</si>
  <si>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</si>
  <si>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</si>
  <si>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</si>
  <si>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</si>
  <si>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</si>
  <si>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</si>
  <si>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</si>
  <si>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</si>
  <si>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</si>
  <si>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</si>
  <si>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</si>
  <si>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</si>
  <si>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</si>
  <si>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</si>
  <si>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</si>
  <si>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</si>
  <si>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</si>
  <si>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</si>
  <si>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</si>
  <si>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</si>
  <si>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</si>
  <si>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</si>
  <si>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</si>
  <si>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1744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</si>
</sst>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82">
      <selection activeCell="J105" sqref="J10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9">
        <v>42408</v>
      </c>
      <c r="G6" s="460"/>
      <c r="H6" s="460"/>
      <c r="I6" s="461"/>
      <c r="J6" s="316"/>
      <c r="K6" s="316"/>
      <c r="L6" s="316"/>
      <c r="M6" s="316"/>
    </row>
    <row r="7" spans="1:13" ht="12.75" customHeight="1">
      <c r="A7" s="316"/>
      <c r="B7" s="316"/>
      <c r="C7" s="316"/>
      <c r="D7" s="316" t="s">
        <v>216</v>
      </c>
      <c r="E7" s="316"/>
      <c r="F7" s="470" t="s">
        <v>881</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2" t="s">
        <v>328</v>
      </c>
      <c r="G10" s="463"/>
      <c r="H10" s="463"/>
      <c r="I10" s="464"/>
      <c r="J10" s="26"/>
      <c r="K10" s="26"/>
      <c r="L10" s="26"/>
      <c r="M10" s="26"/>
    </row>
    <row r="11" spans="1:13" ht="12.75">
      <c r="A11" s="39"/>
      <c r="B11" s="26"/>
      <c r="C11" s="26"/>
      <c r="D11" s="26" t="s">
        <v>38</v>
      </c>
      <c r="E11" s="26"/>
      <c r="F11" s="465" t="s">
        <v>329</v>
      </c>
      <c r="G11" s="465"/>
      <c r="H11" s="465"/>
      <c r="I11" s="465"/>
      <c r="J11" s="466"/>
      <c r="K11" s="466"/>
      <c r="L11" s="26"/>
      <c r="M11" s="26"/>
    </row>
    <row r="12" spans="1:13" ht="12.75">
      <c r="A12" s="39"/>
      <c r="B12" s="26"/>
      <c r="C12" s="26"/>
      <c r="D12" s="26" t="s">
        <v>39</v>
      </c>
      <c r="E12" s="26"/>
      <c r="F12" s="467" t="s">
        <v>330</v>
      </c>
      <c r="G12" s="468"/>
      <c r="H12" s="468"/>
      <c r="I12" s="469"/>
      <c r="J12" s="156"/>
      <c r="K12" s="156"/>
      <c r="L12" s="26"/>
      <c r="M12" s="26"/>
    </row>
    <row r="13" spans="1:13" ht="12.75">
      <c r="A13" s="39"/>
      <c r="B13" s="26"/>
      <c r="C13" s="26"/>
      <c r="D13" s="26" t="s">
        <v>196</v>
      </c>
      <c r="E13" s="26"/>
      <c r="F13" s="447"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390</v>
      </c>
      <c r="C21" s="450"/>
      <c r="D21" s="451"/>
      <c r="E21" s="99"/>
      <c r="F21" s="99"/>
      <c r="G21" s="99"/>
      <c r="H21" s="99"/>
      <c r="I21" s="99"/>
      <c r="J21" s="99"/>
      <c r="K21" s="99"/>
      <c r="L21" s="100"/>
      <c r="M21" s="26"/>
    </row>
    <row r="22" spans="1:13" ht="12.75">
      <c r="A22" s="109" t="s">
        <v>13</v>
      </c>
      <c r="B22" s="40" t="s">
        <v>539</v>
      </c>
      <c r="C22" s="26"/>
      <c r="D22" s="99"/>
      <c r="E22" s="40"/>
      <c r="F22" s="452" t="s">
        <v>391</v>
      </c>
      <c r="G22" s="453"/>
      <c r="H22" s="453"/>
      <c r="I22" s="454"/>
      <c r="J22" s="100"/>
      <c r="K22" s="99"/>
      <c r="L22" s="26"/>
      <c r="M22" s="26"/>
    </row>
    <row r="23" spans="1:13" ht="12.75">
      <c r="A23" s="108"/>
      <c r="B23" s="41"/>
      <c r="C23" s="26" t="s">
        <v>203</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7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56" t="s">
        <v>623</v>
      </c>
      <c r="H38" s="457"/>
      <c r="I38" s="457"/>
      <c r="J38" s="457"/>
      <c r="K38" s="457"/>
      <c r="L38" s="458"/>
      <c r="M38" s="26"/>
    </row>
    <row r="39" spans="1:13" ht="12.75">
      <c r="A39" s="136" t="s">
        <v>13</v>
      </c>
      <c r="B39" s="437" t="s">
        <v>41</v>
      </c>
      <c r="C39" s="437"/>
      <c r="D39" s="437"/>
      <c r="E39" s="437"/>
      <c r="F39" s="26"/>
      <c r="G39" s="154">
        <v>2</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880</v>
      </c>
      <c r="H41" s="439"/>
      <c r="I41" s="439"/>
      <c r="J41" s="439"/>
      <c r="K41" s="439"/>
      <c r="L41" s="472"/>
      <c r="M41" s="26"/>
    </row>
    <row r="42" spans="1:13" ht="12.75">
      <c r="A42" s="137" t="s">
        <v>161</v>
      </c>
      <c r="B42" s="445" t="s">
        <v>76</v>
      </c>
      <c r="C42" s="446"/>
      <c r="D42" s="446"/>
      <c r="E42" s="44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5"/>
      <c r="G47" s="455"/>
      <c r="H47" s="455"/>
      <c r="I47" s="40"/>
      <c r="J47" s="455"/>
      <c r="K47" s="455"/>
      <c r="L47" s="455"/>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56" t="s">
        <v>91</v>
      </c>
      <c r="G55" s="457"/>
      <c r="H55" s="457"/>
      <c r="I55" s="187"/>
      <c r="J55" s="456" t="s">
        <v>91</v>
      </c>
      <c r="K55" s="457"/>
      <c r="L55" s="458"/>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72"/>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56"/>
      <c r="G65" s="457"/>
      <c r="H65" s="457"/>
      <c r="I65" s="187"/>
      <c r="J65" s="456"/>
      <c r="K65" s="457"/>
      <c r="L65" s="458"/>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56"/>
      <c r="G76" s="457"/>
      <c r="H76" s="457"/>
      <c r="I76" s="187"/>
      <c r="J76" s="456"/>
      <c r="K76" s="457"/>
      <c r="L76" s="458"/>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672</v>
      </c>
      <c r="G102" s="439"/>
      <c r="H102" s="439"/>
      <c r="I102" s="47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37.76575000000001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37.76575000000001</v>
      </c>
      <c r="H133" s="26" t="s">
        <v>185</v>
      </c>
      <c r="I133" s="26"/>
      <c r="J133" s="372"/>
      <c r="K133" s="26"/>
      <c r="L133" s="26"/>
      <c r="M133" s="26"/>
    </row>
    <row r="134" spans="1:13" ht="13.5" thickBot="1">
      <c r="A134" s="109"/>
      <c r="B134" s="26"/>
      <c r="C134" s="267" t="s">
        <v>249</v>
      </c>
      <c r="D134" s="267"/>
      <c r="E134" s="267"/>
      <c r="F134" s="324" t="s">
        <v>232</v>
      </c>
      <c r="G134" s="395">
        <f>'Calculations- All Data'!F136</f>
        <v>75.53150000000002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38.23084946348689</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38.23084946348689</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35.55469000104281</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36</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32</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42408</v>
      </c>
      <c r="G4" s="523"/>
      <c r="H4" s="523"/>
      <c r="I4" s="524"/>
      <c r="J4" s="317"/>
      <c r="K4" s="317"/>
      <c r="L4" s="317"/>
      <c r="M4" s="317"/>
    </row>
    <row r="5" spans="1:13" ht="12.75">
      <c r="A5" s="317"/>
      <c r="B5" s="317"/>
      <c r="C5" s="317"/>
      <c r="D5" s="317" t="s">
        <v>216</v>
      </c>
      <c r="E5" s="317"/>
      <c r="F5" s="525" t="str">
        <f>'CREDIT CALCULATION FORM'!F7:K7</f>
        <v>Ulmer T 1744 F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Klinesville </v>
      </c>
      <c r="G106" s="505"/>
      <c r="H106" s="505"/>
      <c r="I106" s="506"/>
      <c r="J106" s="110"/>
      <c r="K106" s="110"/>
      <c r="L106" s="110"/>
      <c r="M106" s="110"/>
    </row>
    <row r="107" spans="1:13" ht="12.75">
      <c r="A107" s="110"/>
      <c r="B107" s="117"/>
      <c r="C107" s="110" t="s">
        <v>86</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37.76575000000001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75.53150000000002</v>
      </c>
      <c r="G136" s="119" t="s">
        <v>816</v>
      </c>
      <c r="H136" s="129"/>
      <c r="I136" s="110"/>
      <c r="J136" s="110"/>
      <c r="K136" s="110"/>
      <c r="L136" s="110"/>
      <c r="M136" s="110"/>
    </row>
    <row r="137" spans="1:13" ht="12.75" customHeight="1">
      <c r="A137" s="110"/>
      <c r="B137" s="131" t="s">
        <v>207</v>
      </c>
      <c r="C137" s="119"/>
      <c r="D137" s="110"/>
      <c r="E137" s="110"/>
      <c r="F137" s="403">
        <f>IF(F43=0,"0",F136/F43)</f>
        <v>37.76575000000001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38.23084946348689</v>
      </c>
      <c r="G153" s="120" t="s">
        <v>816</v>
      </c>
      <c r="H153" s="122"/>
      <c r="I153" s="211"/>
      <c r="J153" s="254"/>
      <c r="K153" s="254"/>
      <c r="L153" s="120"/>
      <c r="M153" s="120"/>
    </row>
    <row r="154" spans="1:13" ht="12.75">
      <c r="A154" s="110"/>
      <c r="B154" s="110"/>
      <c r="C154" s="110"/>
      <c r="D154" s="141" t="s">
        <v>186</v>
      </c>
      <c r="E154" s="212"/>
      <c r="F154" s="281">
        <f>IF(F43=0,"0",(F136-F153)/F43)</f>
        <v>18.650325268256566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38.23084946348689</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38.23084946348689</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35.55469000104281</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35.55469000104281</v>
      </c>
      <c r="G180" s="110" t="s">
        <v>223</v>
      </c>
      <c r="H180" s="110"/>
      <c r="I180" s="110"/>
      <c r="J180" s="110"/>
      <c r="K180" s="110"/>
      <c r="L180" s="110"/>
      <c r="M180" s="110"/>
    </row>
    <row r="181" spans="1:13" ht="13.5" thickBot="1">
      <c r="A181" s="110"/>
      <c r="B181" s="116" t="s">
        <v>199</v>
      </c>
      <c r="C181" s="415"/>
      <c r="D181" s="415"/>
      <c r="E181" s="415"/>
      <c r="F181" s="416">
        <f>ROUND(F180,0)</f>
        <v>36</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32.4</v>
      </c>
      <c r="G184" s="420" t="s">
        <v>223</v>
      </c>
      <c r="H184" s="110"/>
      <c r="I184" s="110"/>
      <c r="J184" s="110"/>
      <c r="K184" s="110"/>
      <c r="L184" s="110"/>
      <c r="M184" s="110"/>
    </row>
    <row r="185" spans="1:13" ht="15.75" thickBot="1">
      <c r="A185" s="110"/>
      <c r="B185" s="112" t="s">
        <v>197</v>
      </c>
      <c r="C185" s="421"/>
      <c r="D185" s="421"/>
      <c r="E185" s="421"/>
      <c r="F185" s="414">
        <f>ROUND(F184,0)</f>
        <v>32</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210</v>
      </c>
      <c r="B2" s="577"/>
      <c r="C2" s="577"/>
      <c r="D2" s="577"/>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8" t="s">
        <v>632</v>
      </c>
      <c r="B81" s="505"/>
      <c r="C81" s="23"/>
      <c r="D81" s="22"/>
      <c r="E81" s="22"/>
      <c r="F81" s="22"/>
      <c r="G81" s="22"/>
    </row>
    <row r="82" spans="1:7" ht="12.75">
      <c r="A82" s="575" t="s">
        <v>751</v>
      </c>
      <c r="B82" s="567" t="s">
        <v>626</v>
      </c>
      <c r="C82" s="572"/>
      <c r="D82" s="16"/>
      <c r="E82" s="5"/>
      <c r="F82" s="5"/>
      <c r="G82" s="5"/>
    </row>
    <row r="83" spans="1:7" ht="12.75">
      <c r="A83" s="576"/>
      <c r="B83" s="568"/>
      <c r="C83" s="573"/>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8" t="s">
        <v>16</v>
      </c>
      <c r="B123" s="579"/>
      <c r="D123" s="379"/>
      <c r="E123" s="45"/>
      <c r="F123" s="378"/>
      <c r="G123" s="22"/>
    </row>
    <row r="124" spans="1:7" ht="12.75">
      <c r="A124" s="569" t="s">
        <v>17</v>
      </c>
      <c r="B124" s="580" t="s">
        <v>88</v>
      </c>
      <c r="D124" s="380"/>
      <c r="E124" s="381"/>
      <c r="F124" s="16"/>
      <c r="G124" s="5"/>
    </row>
    <row r="125" spans="1:7" ht="12.75">
      <c r="A125" s="570"/>
      <c r="B125" s="581"/>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4" t="s">
        <v>747</v>
      </c>
      <c r="B131" s="582"/>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4" t="s">
        <v>798</v>
      </c>
      <c r="B247" s="505"/>
      <c r="C247" s="505"/>
      <c r="D247" s="505"/>
      <c r="E247" s="506"/>
    </row>
    <row r="248" spans="1:5" ht="12.75">
      <c r="A248" s="28" t="s">
        <v>795</v>
      </c>
      <c r="B248" s="585" t="s">
        <v>796</v>
      </c>
      <c r="C248" s="586"/>
      <c r="D248" s="586"/>
      <c r="E248" s="228" t="s">
        <v>108</v>
      </c>
    </row>
    <row r="249" spans="1:5" ht="12.75">
      <c r="A249" s="223" t="s">
        <v>91</v>
      </c>
      <c r="B249" s="224">
        <v>28</v>
      </c>
      <c r="C249" s="558" t="s">
        <v>244</v>
      </c>
      <c r="D249" s="559"/>
      <c r="E249" s="6" t="s">
        <v>242</v>
      </c>
    </row>
    <row r="250" spans="1:5" ht="12.75">
      <c r="A250" s="31" t="s">
        <v>95</v>
      </c>
      <c r="B250" s="32">
        <v>10</v>
      </c>
      <c r="C250" s="562" t="s">
        <v>797</v>
      </c>
      <c r="D250" s="571"/>
      <c r="E250" s="7" t="s">
        <v>107</v>
      </c>
    </row>
    <row r="251" spans="1:5" ht="12.75">
      <c r="A251" s="31" t="s">
        <v>93</v>
      </c>
      <c r="B251" s="32">
        <v>9</v>
      </c>
      <c r="C251" s="562" t="s">
        <v>797</v>
      </c>
      <c r="D251" s="571"/>
      <c r="E251" s="7" t="s">
        <v>107</v>
      </c>
    </row>
    <row r="252" spans="1:5" ht="12.75">
      <c r="A252" s="33" t="s">
        <v>94</v>
      </c>
      <c r="B252" s="222">
        <v>7</v>
      </c>
      <c r="C252" s="583" t="s">
        <v>797</v>
      </c>
      <c r="D252" s="584"/>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3" t="s">
        <v>797</v>
      </c>
      <c r="D255" s="584"/>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250:D250"/>
    <mergeCell ref="C82:C83"/>
    <mergeCell ref="C251:D251"/>
    <mergeCell ref="A247:E247"/>
    <mergeCell ref="A82:A83"/>
    <mergeCell ref="C267:D267"/>
    <mergeCell ref="C260:D260"/>
    <mergeCell ref="C261:D261"/>
    <mergeCell ref="C266:D266"/>
    <mergeCell ref="B82:B83"/>
    <mergeCell ref="C265:D265"/>
    <mergeCell ref="C257:D257"/>
    <mergeCell ref="A273:B273"/>
    <mergeCell ref="C262:D262"/>
    <mergeCell ref="C254:D254"/>
    <mergeCell ref="C249:D249"/>
    <mergeCell ref="C258:D258"/>
    <mergeCell ref="C263:D263"/>
    <mergeCell ref="C264:D264"/>
    <mergeCell ref="C270:D270"/>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4" t="s">
        <v>841</v>
      </c>
      <c r="B33" s="505"/>
      <c r="C33" s="505"/>
      <c r="D33" s="505"/>
      <c r="E33" s="505"/>
      <c r="F33" s="506"/>
      <c r="G33" s="201"/>
    </row>
    <row r="34" spans="1:7" ht="12.75" customHeight="1">
      <c r="A34" s="591" t="s">
        <v>817</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4" t="s">
        <v>387</v>
      </c>
      <c r="B60" s="505"/>
      <c r="C60" s="505"/>
      <c r="D60" s="505"/>
      <c r="E60" s="505"/>
      <c r="F60" s="506"/>
    </row>
    <row r="61" spans="1:7" ht="38.25">
      <c r="A61" s="593" t="s">
        <v>817</v>
      </c>
      <c r="B61" s="596" t="s">
        <v>40</v>
      </c>
      <c r="C61" s="589" t="s">
        <v>25</v>
      </c>
      <c r="D61" s="62" t="s">
        <v>211</v>
      </c>
      <c r="E61" s="62" t="s">
        <v>212</v>
      </c>
      <c r="F61" s="62" t="s">
        <v>213</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2016-02-10T20:18:24Z</dcterms:modified>
  <cp:category/>
  <cp:version/>
  <cp:contentType/>
  <cp:contentStatus/>
</cp:coreProperties>
</file>