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<sst xmlns="http://schemas.openxmlformats.org/spreadsheetml/2006/main" count="1898" uniqueCount="881">
  <si>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</si>
  <si>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</si>
  <si>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</si>
  <si>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</si>
  <si>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</si>
  <si>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</si>
  <si>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</si>
  <si>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</si>
  <si>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</si>
  <si>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</si>
  <si>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</si>
  <si>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</si>
  <si>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</si>
  <si>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</si>
  <si>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</si>
  <si>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</si>
  <si>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</si>
  <si>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</si>
  <si>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</si>
  <si>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</si>
  <si>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</si>
  <si>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</si>
  <si>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</si>
  <si>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</si>
  <si>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</si>
  <si>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</si>
  <si>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</si>
  <si>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</si>
  <si>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</si>
  <si>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</si>
  <si>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</si>
  <si>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</si>
  <si>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</si>
  <si>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</si>
  <si>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</si>
  <si>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</si>
  <si>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</si>
  <si>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</si>
  <si>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</si>
  <si>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</si>
  <si>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</si>
  <si>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</si>
  <si>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</si>
  <si>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</si>
  <si>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</si>
  <si>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</si>
  <si>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</si>
  <si>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</si>
  <si>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</si>
  <si>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</si>
  <si>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</si>
  <si>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</si>
  <si>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</si>
  <si>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</si>
  <si>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</si>
  <si>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</si>
  <si>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</si>
  <si>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</si>
  <si>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</si>
  <si>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</si>
  <si>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</si>
  <si>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</si>
  <si>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</si>
  <si>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</si>
  <si>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</si>
  <si>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</si>
  <si>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</si>
  <si>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</si>
  <si>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</si>
  <si>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</si>
  <si>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</si>
  <si>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</si>
  <si>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</si>
  <si>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</si>
  <si>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</si>
  <si>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</si>
  <si>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</si>
  <si>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</si>
  <si>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</si>
  <si>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</si>
  <si>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</si>
  <si>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</si>
  <si>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</si>
  <si>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</si>
  <si>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</si>
  <si>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</si>
  <si>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</si>
  <si>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</si>
  <si>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</si>
  <si>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</si>
  <si>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</si>
  <si>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</si>
  <si>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</si>
  <si>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</si>
  <si>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</si>
  <si>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</si>
  <si>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</si>
  <si>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</si>
  <si>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</si>
  <si>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</si>
  <si>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</si>
  <si>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</si>
  <si>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</si>
  <si>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</si>
  <si>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</si>
  <si>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</si>
  <si>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</si>
  <si>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</si>
  <si>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</si>
  <si>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</si>
  <si>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</si>
  <si>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</si>
  <si>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</si>
  <si>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</si>
  <si>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</si>
  <si>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</si>
  <si>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</si>
  <si>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</si>
  <si>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</si>
  <si>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</si>
  <si>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</si>
  <si>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</si>
  <si>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</si>
  <si>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</si>
  <si>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</si>
  <si>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</si>
  <si>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</si>
  <si>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</si>
  <si>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</si>
  <si>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</si>
  <si>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</si>
  <si>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</si>
  <si>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</si>
  <si>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</si>
  <si>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</si>
  <si>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</si>
  <si>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</si>
  <si>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</si>
  <si>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</si>
  <si>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</si>
  <si>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</si>
  <si>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</si>
  <si>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</si>
  <si>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</si>
  <si>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</si>
  <si>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</si>
  <si>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</si>
  <si>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</si>
  <si>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</si>
  <si>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</si>
  <si>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</si>
  <si>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</si>
  <si>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</si>
  <si>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</si>
  <si>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</si>
  <si>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</si>
  <si>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</si>
  <si>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</si>
  <si>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</si>
  <si>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</si>
  <si>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</si>
  <si>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</si>
  <si>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</si>
  <si>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</si>
  <si>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</si>
  <si>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</si>
  <si>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</si>
  <si>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</si>
  <si>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</si>
  <si>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</si>
  <si>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</si>
  <si>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</si>
  <si>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</si>
  <si>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</si>
  <si>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</si>
  <si>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</si>
  <si>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</si>
  <si>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</si>
  <si>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</si>
  <si>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</si>
  <si>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</si>
  <si>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</si>
  <si>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</si>
  <si>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</si>
  <si>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</si>
  <si>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</si>
  <si>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</si>
  <si>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</si>
  <si>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</si>
  <si>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</si>
  <si>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</si>
  <si>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</si>
  <si>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</si>
  <si>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</si>
  <si>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</si>
  <si>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</si>
  <si>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</si>
  <si>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</si>
  <si>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</si>
  <si>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</si>
  <si>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</si>
  <si>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</si>
  <si>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</si>
  <si>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</si>
  <si>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</si>
  <si>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</si>
  <si>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</si>
  <si>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</si>
  <si>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</si>
  <si>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</si>
  <si>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</si>
  <si>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</si>
  <si>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</si>
  <si>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</si>
  <si>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</si>
  <si>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</si>
  <si>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</si>
  <si>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</si>
  <si>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</si>
  <si>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</si>
  <si>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</si>
  <si>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</si>
  <si>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</si>
  <si>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</si>
  <si>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</si>
  <si>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</si>
  <si>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</si>
  <si>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</si>
  <si>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</si>
  <si>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</si>
  <si>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</si>
  <si>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</si>
  <si>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</si>
  <si>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</si>
  <si>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</si>
  <si>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</si>
  <si>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</si>
  <si>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</si>
  <si>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</si>
  <si>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</si>
  <si>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</si>
  <si>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</si>
  <si>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</si>
  <si>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</si>
  <si>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</si>
  <si>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</si>
  <si>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</si>
  <si>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</si>
  <si>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</si>
  <si>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</si>
  <si>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</si>
  <si>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</si>
  <si>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</si>
  <si>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</si>
  <si>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</si>
  <si>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</si>
  <si>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</si>
  <si>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</si>
  <si>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</si>
  <si>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</si>
  <si>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</si>
  <si>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</si>
  <si>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</si>
  <si>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</si>
  <si>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</si>
  <si>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</si>
  <si>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</si>
  <si>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</si>
  <si>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</si>
  <si>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</si>
  <si>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</si>
  <si>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</si>
  <si>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</si>
  <si>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</si>
  <si>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</si>
  <si>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</si>
  <si>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</si>
  <si>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</si>
  <si>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</si>
  <si>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</si>
  <si>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</si>
  <si>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</si>
  <si>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</si>
  <si>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</si>
  <si>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</si>
  <si>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</si>
  <si>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</si>
  <si>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</si>
  <si>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</si>
  <si>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</si>
  <si>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</si>
  <si>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</si>
  <si>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</si>
  <si>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</si>
  <si>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</si>
  <si>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</si>
  <si>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</si>
  <si>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</si>
  <si>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</si>
  <si>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</si>
  <si>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</si>
  <si>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</si>
  <si>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</si>
  <si>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</si>
  <si>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</si>
  <si>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</si>
  <si>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</si>
  <si>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</si>
  <si>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</si>
  <si>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</si>
  <si>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</si>
  <si>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</si>
  <si>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</si>
  <si>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</si>
  <si>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</si>
  <si>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</si>
  <si>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</si>
  <si>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</si>
  <si>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</si>
  <si>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</si>
  <si>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</si>
  <si>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</si>
  <si>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</si>
  <si>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</si>
  <si>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</si>
  <si>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</si>
  <si>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</si>
  <si>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</si>
  <si>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</si>
  <si>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</si>
  <si>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</si>
  <si>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</si>
  <si>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</si>
  <si>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</si>
  <si>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</si>
  <si>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</si>
  <si>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</si>
  <si>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</si>
  <si>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</si>
  <si>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</si>
  <si>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</si>
  <si>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</si>
  <si>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</si>
  <si>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</si>
  <si>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</si>
  <si>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</si>
  <si>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</si>
  <si>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</si>
  <si>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</si>
  <si>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</si>
  <si>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</si>
  <si>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</si>
  <si>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</si>
  <si>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</si>
  <si>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</si>
  <si>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</si>
  <si>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</si>
  <si>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</si>
  <si>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</si>
  <si>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</si>
  <si>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</si>
  <si>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</si>
  <si>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</si>
  <si>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</si>
  <si>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</si>
  <si>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</si>
  <si>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</si>
  <si>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</si>
  <si>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</si>
  <si>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</si>
  <si>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</si>
  <si>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</si>
  <si>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</si>
  <si>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</si>
  <si>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</si>
  <si>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</si>
  <si>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</si>
  <si>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</si>
  <si>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</si>
  <si>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</si>
  <si>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</si>
  <si>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</si>
  <si>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</si>
  <si>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</si>
  <si>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</si>
  <si>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</si>
  <si>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</si>
  <si>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</si>
  <si>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</si>
  <si>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</si>
  <si>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</si>
  <si>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</si>
  <si>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</si>
  <si>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</si>
  <si>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</si>
  <si>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</si>
  <si>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</si>
  <si>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</si>
  <si>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</si>
  <si>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</si>
  <si>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</si>
  <si>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</si>
  <si>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</si>
  <si>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</si>
  <si>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</si>
  <si>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</si>
  <si>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</si>
  <si>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</si>
  <si>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</si>
  <si>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</si>
  <si>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</si>
  <si>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</si>
  <si>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</si>
  <si>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</si>
  <si>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</si>
  <si>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</si>
  <si>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</si>
  <si>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</si>
  <si>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</si>
  <si>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</si>
  <si>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</si>
  <si>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</si>
  <si>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</si>
  <si>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</si>
  <si>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</si>
  <si>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</si>
  <si>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</si>
  <si>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</si>
  <si>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</si>
  <si>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</si>
  <si>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</si>
  <si>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</si>
  <si>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</si>
  <si>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</si>
  <si>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</si>
  <si>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</si>
  <si>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</si>
  <si>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</si>
  <si>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</si>
  <si>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</si>
  <si>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</si>
  <si>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</si>
  <si>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</si>
  <si>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</si>
  <si>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</si>
  <si>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</si>
  <si>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</si>
  <si>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</si>
  <si>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</si>
  <si>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</si>
  <si>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</si>
  <si>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</si>
  <si>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</si>
  <si>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</si>
  <si>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</si>
  <si>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</si>
  <si>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</si>
  <si>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</si>
  <si>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</si>
  <si>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</si>
  <si>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</si>
  <si>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</si>
  <si>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</si>
  <si>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</si>
  <si>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</si>
  <si>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</si>
  <si>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</si>
  <si>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</si>
  <si>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</si>
  <si>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</si>
  <si>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</si>
  <si>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</si>
  <si>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</si>
  <si>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</si>
  <si>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</si>
  <si>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</si>
  <si>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</si>
  <si>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</si>
  <si>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</si>
  <si>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</si>
  <si>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</si>
  <si>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</si>
  <si>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</si>
  <si>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</si>
  <si>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</si>
  <si>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</si>
  <si>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</si>
  <si>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</si>
  <si>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</si>
  <si>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</si>
  <si>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</si>
  <si>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</si>
  <si>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</si>
  <si>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</si>
  <si>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</si>
  <si>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</si>
  <si>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</si>
  <si>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</si>
  <si>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</si>
  <si>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</si>
  <si>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</si>
  <si>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</si>
  <si>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</si>
  <si>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</si>
  <si>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</si>
  <si>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</si>
  <si>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</si>
  <si>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</si>
  <si>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</si>
  <si>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</si>
  <si>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</si>
  <si>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</si>
  <si>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</si>
  <si>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</si>
  <si>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</si>
  <si>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</si>
  <si>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</si>
  <si>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</si>
  <si>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</si>
  <si>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</si>
  <si>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</si>
  <si>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</si>
  <si>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</si>
  <si>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</si>
  <si>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</si>
  <si>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</si>
  <si>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</si>
  <si>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</si>
  <si>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</si>
  <si>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</si>
  <si>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</si>
  <si>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</si>
  <si>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</si>
  <si>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</si>
  <si>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</si>
  <si>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</si>
  <si>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</si>
  <si>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</si>
  <si>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</si>
  <si>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</si>
  <si>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</si>
  <si>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</si>
  <si>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</si>
  <si>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</si>
  <si>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</si>
  <si>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</si>
  <si>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</si>
  <si>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</si>
  <si>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</si>
  <si>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</si>
  <si>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</si>
  <si>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</si>
  <si>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</si>
  <si>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</si>
  <si>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</si>
  <si>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</si>
  <si>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</si>
  <si>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</si>
  <si>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</si>
  <si>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</si>
  <si>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</si>
  <si>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</si>
  <si>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</si>
  <si>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</si>
  <si>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</si>
  <si>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</si>
  <si>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</si>
  <si>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</si>
  <si>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</si>
  <si>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</si>
  <si>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</si>
  <si>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</si>
  <si>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</si>
  <si>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</si>
  <si>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</si>
  <si>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</si>
  <si>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</si>
  <si>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</si>
  <si>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</si>
  <si>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</si>
  <si>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</si>
  <si>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</si>
  <si>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</si>
  <si>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</si>
  <si>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</si>
  <si>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</si>
  <si>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</si>
  <si>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</si>
  <si>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</si>
  <si>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</si>
  <si>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</si>
  <si>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</si>
  <si>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</si>
  <si>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</si>
  <si>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</si>
  <si>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</si>
  <si>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</si>
  <si>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</si>
  <si>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</si>
  <si>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</si>
  <si>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</si>
  <si>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</si>
  <si>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</si>
  <si>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</si>
  <si>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</si>
  <si>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</si>
  <si>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</si>
  <si>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</si>
  <si>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</si>
  <si>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</si>
  <si>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</si>
  <si>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</si>
  <si>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</si>
  <si>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</si>
  <si>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</si>
  <si>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</si>
  <si>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</si>
  <si>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</si>
  <si>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</si>
  <si>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</si>
  <si>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</si>
  <si>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</si>
  <si>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</si>
  <si>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</si>
  <si>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</si>
  <si>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</si>
  <si>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</si>
  <si>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</si>
  <si>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</si>
  <si>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</si>
  <si>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</si>
  <si>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</si>
  <si>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</si>
  <si>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</si>
  <si>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</si>
  <si>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</si>
  <si>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</si>
  <si>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</si>
  <si>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</si>
  <si>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</si>
  <si>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</si>
  <si>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</si>
  <si>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</si>
  <si>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</si>
  <si>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</si>
  <si>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</si>
  <si>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</si>
  <si>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</si>
  <si>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</si>
  <si>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</si>
  <si>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</si>
  <si>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</si>
  <si>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</si>
  <si>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</si>
  <si>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</si>
  <si>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</si>
  <si>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</si>
  <si>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</si>
  <si>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</si>
  <si>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</si>
  <si>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</si>
  <si>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</si>
  <si>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</si>
  <si>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</si>
  <si>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</si>
  <si>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</si>
  <si>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</si>
  <si>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</si>
  <si>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</si>
  <si>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</si>
  <si>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</si>
  <si>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</si>
  <si>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</si>
  <si>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</si>
  <si>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</si>
  <si>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</si>
  <si>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</si>
  <si>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</si>
  <si>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</si>
  <si>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</si>
  <si>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</si>
  <si>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</si>
  <si>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</si>
  <si>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</si>
  <si>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</si>
  <si>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</si>
  <si>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</si>
  <si>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</si>
  <si>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</si>
  <si>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</si>
  <si>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</si>
  <si>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</si>
  <si>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</si>
  <si>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</si>
  <si>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</si>
  <si>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</si>
  <si>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</si>
  <si>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</si>
  <si>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</si>
  <si>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</si>
  <si>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</si>
  <si>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</si>
  <si>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</si>
  <si>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</si>
  <si>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</si>
  <si>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</si>
  <si>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</si>
  <si>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</si>
  <si>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</si>
  <si>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</si>
  <si>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</si>
  <si>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</si>
  <si>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</si>
  <si>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</si>
  <si>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</si>
  <si>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</si>
  <si>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</si>
  <si>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</si>
  <si>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</si>
  <si>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</si>
  <si>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</si>
  <si>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</si>
  <si>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</si>
  <si>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</si>
  <si>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</si>
  <si>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</si>
  <si>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</si>
  <si>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</si>
  <si>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</si>
  <si>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</si>
  <si>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</si>
  <si>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</si>
  <si>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</si>
  <si>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</si>
  <si>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</si>
  <si>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</si>
  <si>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</si>
  <si>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</si>
  <si>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</si>
  <si>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</si>
  <si>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</si>
  <si>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</si>
  <si>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</si>
  <si>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</si>
  <si>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</si>
  <si>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</si>
  <si>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</si>
  <si>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</si>
  <si>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</si>
  <si>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</si>
  <si>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</si>
  <si>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</si>
  <si>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</si>
  <si>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</si>
  <si>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</si>
  <si>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</si>
  <si>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</si>
  <si>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</si>
  <si>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</si>
  <si>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</si>
  <si>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</si>
  <si>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</si>
  <si>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</si>
  <si>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</si>
  <si>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</si>
  <si>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</si>
  <si>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</si>
  <si>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</si>
  <si>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</si>
  <si>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</si>
  <si>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</si>
  <si>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</si>
  <si>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</si>
  <si>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</si>
  <si>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</si>
  <si>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</si>
  <si>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</si>
  <si>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</si>
  <si>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</si>
  <si>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</si>
  <si>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</si>
  <si>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</si>
  <si>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</si>
  <si>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</si>
  <si>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</si>
  <si>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</si>
  <si>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</si>
  <si>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</si>
  <si>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</si>
  <si>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</si>
  <si>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</si>
  <si>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</si>
  <si>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</si>
  <si>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</si>
  <si>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</si>
  <si>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</si>
  <si>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</si>
  <si>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</si>
  <si>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</si>
  <si>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</si>
  <si>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</si>
  <si>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</si>
  <si>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</si>
  <si>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</si>
  <si>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</si>
  <si>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</si>
  <si>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</si>
  <si>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</si>
  <si>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</si>
  <si>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</si>
  <si>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</si>
  <si>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</si>
  <si>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</si>
  <si>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</si>
  <si>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</si>
  <si>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</si>
  <si>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</si>
  <si>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</si>
  <si>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</si>
  <si>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</si>
  <si>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</si>
  <si>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</si>
  <si>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</si>
  <si>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</si>
  <si>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</si>
  <si>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</si>
  <si>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</si>
  <si>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</si>
  <si>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</si>
  <si>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</si>
  <si>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</si>
  <si>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</si>
  <si>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</si>
  <si>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</si>
  <si>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</si>
  <si>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</si>
  <si>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</si>
  <si>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</si>
  <si>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</si>
  <si>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</si>
  <si>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</si>
  <si>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</si>
  <si>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</si>
  <si>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</si>
  <si>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</si>
  <si>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</si>
  <si>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</si>
  <si>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</si>
  <si>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</si>
  <si>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</si>
  <si>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</si>
  <si>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</si>
  <si>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</si>
  <si>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</si>
  <si>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</si>
  <si>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</si>
  <si>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</si>
  <si>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</si>
  <si>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</si>
  <si>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</si>
  <si>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</si>
  <si>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</si>
  <si>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</si>
  <si>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</si>
  <si>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</si>
  <si>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</si>
  <si>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</si>
  <si>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</si>
  <si>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</si>
  <si>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</si>
  <si>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</si>
  <si>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</si>
  <si>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</si>
  <si>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</si>
  <si>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</si>
  <si>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</si>
  <si>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</si>
  <si>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</si>
  <si>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</si>
  <si>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</si>
  <si>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 xml:space="preserve">Schrack T 666 F 1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</si>
</sst>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J163" sqref="J16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43483</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19.9</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226</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2550.896425</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519</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19.9</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1201.1743681131527</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1201.1743681131527</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1117.092162345232</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1117</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1005</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43483</v>
      </c>
      <c r="G4" s="537"/>
      <c r="H4" s="537"/>
      <c r="I4" s="538"/>
      <c r="J4" s="317"/>
      <c r="K4" s="317"/>
      <c r="L4" s="317"/>
      <c r="M4" s="317"/>
    </row>
    <row r="5" spans="1:13" ht="12.75">
      <c r="A5" s="317"/>
      <c r="B5" s="317"/>
      <c r="C5" s="317"/>
      <c r="D5" s="317" t="s">
        <v>578</v>
      </c>
      <c r="E5" s="317"/>
      <c r="F5" s="539" t="str">
        <f>'CREDIT CALCULATION FORM'!F7:K7</f>
        <v>Schrack T 666 F 1 </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19.9</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Buchanan </v>
      </c>
      <c r="G106" s="501"/>
      <c r="H106" s="501"/>
      <c r="I106" s="513"/>
      <c r="J106" s="110"/>
      <c r="K106" s="110"/>
      <c r="L106" s="110"/>
      <c r="M106" s="110"/>
    </row>
    <row r="107" spans="1:13" ht="12.75">
      <c r="A107" s="110"/>
      <c r="B107" s="117"/>
      <c r="C107" s="110" t="s">
        <v>448</v>
      </c>
      <c r="D107" s="110"/>
      <c r="E107" s="110"/>
      <c r="F107" s="218">
        <f>VLOOKUP(F106,'Data Tables'!A133:B245,2,FALSE)</f>
        <v>3</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2550.896425</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Commodity Cereal Cover Crop</v>
      </c>
      <c r="F146" s="523"/>
      <c r="G146" s="512" t="str">
        <f>IF(OR(E146=$E$245,E146=$E$246),CONCATENATE(E146,$F$151),IF(E146="Continuous No-Till*",CONCATENATE(E146,$F$49),IF(OR(E146=$E$249,E146=$E$250,E146=$E$251,E146=$E$252),CONCATENATE(E146,$F$45),E146)))</f>
        <v>Commodity Cereal Cover CropEarly-Planting - Up to 7 days prior to published first frost date</v>
      </c>
      <c r="H146" s="501"/>
      <c r="I146" s="501"/>
      <c r="J146" s="513"/>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19.9</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1201.1743681131527</v>
      </c>
      <c r="G153" s="120" t="s">
        <v>298</v>
      </c>
      <c r="H153" s="122"/>
      <c r="I153" s="211"/>
      <c r="J153" s="254"/>
      <c r="K153" s="254"/>
      <c r="L153" s="120"/>
      <c r="M153" s="120"/>
    </row>
    <row r="154" spans="1:13" ht="12.75">
      <c r="A154" s="110"/>
      <c r="B154" s="110"/>
      <c r="C154" s="110"/>
      <c r="D154" s="141" t="s">
        <v>548</v>
      </c>
      <c r="E154" s="212"/>
      <c r="F154" s="281">
        <f>IF(F43=0,"0",(F136-F153)/F43)</f>
        <v>67.8252289892888</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1201.1743681131527</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1201.1743681131527</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1117.092162345232</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1117.092162345232</v>
      </c>
      <c r="G180" s="110" t="s">
        <v>585</v>
      </c>
      <c r="H180" s="110"/>
      <c r="I180" s="110"/>
      <c r="J180" s="110"/>
      <c r="K180" s="110"/>
      <c r="L180" s="110"/>
      <c r="M180" s="110"/>
    </row>
    <row r="181" spans="1:13" ht="13.5" thickBot="1">
      <c r="A181" s="110"/>
      <c r="B181" s="116" t="s">
        <v>561</v>
      </c>
      <c r="C181" s="415"/>
      <c r="D181" s="415"/>
      <c r="E181" s="415"/>
      <c r="F181" s="416">
        <f>ROUND(F180,0)</f>
        <v>1117</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1005.3000000000001</v>
      </c>
      <c r="G184" s="420" t="s">
        <v>585</v>
      </c>
      <c r="H184" s="110"/>
      <c r="I184" s="110"/>
      <c r="J184" s="110"/>
      <c r="K184" s="110"/>
      <c r="L184" s="110"/>
      <c r="M184" s="110"/>
    </row>
    <row r="185" spans="1:13" ht="15.75" thickBot="1">
      <c r="A185" s="110"/>
      <c r="B185" s="112" t="s">
        <v>559</v>
      </c>
      <c r="C185" s="421"/>
      <c r="D185" s="421"/>
      <c r="E185" s="421"/>
      <c r="F185" s="414">
        <f>ROUND(F184,0)</f>
        <v>1005</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2019-01-18T16:10:46Z</dcterms:modified>
  <cp:category/>
  <cp:version/>
  <cp:contentType/>
  <cp:contentStatus/>
</cp:coreProperties>
</file>