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<sst xmlns="http://schemas.openxmlformats.org/spreadsheetml/2006/main" count="1895" uniqueCount="880">
  <si>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</si>
  <si>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</si>
  <si>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</si>
  <si>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</si>
  <si>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</si>
  <si>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</si>
  <si>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</si>
  <si>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</si>
  <si>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</si>
  <si>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</si>
  <si>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</si>
  <si>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</si>
  <si>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</si>
  <si>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</si>
  <si>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</si>
  <si>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</si>
  <si>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</si>
  <si>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</si>
  <si>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</si>
  <si>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</si>
  <si>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</si>
  <si>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</si>
  <si>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</si>
  <si>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</si>
  <si>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</si>
  <si>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</si>
  <si>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</si>
  <si>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</si>
  <si>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</si>
  <si>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</si>
  <si>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</si>
  <si>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</si>
  <si>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</si>
  <si>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</si>
  <si>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</si>
  <si>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</si>
  <si>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</si>
  <si>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</si>
  <si>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</si>
  <si>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</si>
  <si>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</si>
  <si>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</si>
  <si>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</si>
  <si>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</si>
  <si>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</si>
  <si>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</si>
  <si>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</si>
  <si>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</si>
  <si>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</si>
  <si>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</si>
  <si>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</si>
  <si>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</si>
  <si>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</si>
  <si>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</si>
  <si>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</si>
  <si>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</si>
  <si>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</si>
  <si>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</si>
  <si>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</si>
  <si>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</si>
  <si>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</si>
  <si>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</si>
  <si>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</si>
  <si>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</si>
  <si>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</si>
  <si>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</si>
  <si>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</si>
  <si>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</si>
  <si>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</si>
  <si>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</si>
  <si>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</si>
  <si>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</si>
  <si>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</si>
  <si>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</si>
  <si>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</si>
  <si>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</si>
  <si>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</si>
  <si>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</si>
  <si>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</si>
  <si>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</si>
  <si>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</si>
  <si>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</si>
  <si>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</si>
  <si>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</si>
  <si>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</si>
  <si>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</si>
  <si>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</si>
  <si>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</si>
  <si>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</si>
  <si>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</si>
  <si>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</si>
  <si>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</si>
  <si>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</si>
  <si>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</si>
  <si>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</si>
  <si>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</si>
  <si>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</si>
  <si>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</si>
  <si>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</si>
  <si>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</si>
  <si>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</si>
  <si>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</si>
  <si>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</si>
  <si>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</si>
  <si>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</si>
  <si>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</si>
  <si>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</si>
  <si>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</si>
  <si>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</si>
  <si>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</si>
  <si>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</si>
  <si>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</si>
  <si>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</si>
  <si>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</si>
  <si>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</si>
  <si>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</si>
  <si>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</si>
  <si>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</si>
  <si>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</si>
  <si>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</si>
  <si>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</si>
  <si>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</si>
  <si>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</si>
  <si>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</si>
  <si>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</si>
  <si>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</si>
  <si>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</si>
  <si>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</si>
  <si>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</si>
  <si>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</si>
  <si>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</si>
  <si>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</si>
  <si>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</si>
  <si>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</si>
  <si>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</si>
  <si>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</si>
  <si>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</si>
  <si>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</si>
  <si>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</si>
  <si>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</si>
  <si>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</si>
  <si>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</si>
  <si>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</si>
  <si>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</si>
  <si>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</si>
  <si>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</si>
  <si>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</si>
  <si>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</si>
  <si>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</si>
  <si>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</si>
  <si>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</si>
  <si>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</si>
  <si>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</si>
  <si>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</si>
  <si>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</si>
  <si>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</si>
  <si>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</si>
  <si>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</si>
  <si>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</si>
  <si>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</si>
  <si>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</si>
  <si>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</si>
  <si>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</si>
  <si>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</si>
  <si>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</si>
  <si>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</si>
  <si>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</si>
  <si>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</si>
  <si>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</si>
  <si>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</si>
  <si>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</si>
  <si>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</si>
  <si>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</si>
  <si>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</si>
  <si>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</si>
  <si>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</si>
  <si>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</si>
  <si>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</si>
  <si>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</si>
  <si>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</si>
  <si>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</si>
  <si>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</si>
  <si>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</si>
  <si>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</si>
  <si>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</si>
  <si>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</si>
  <si>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</si>
  <si>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</si>
  <si>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</si>
  <si>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</si>
  <si>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</si>
  <si>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</si>
  <si>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</si>
  <si>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</si>
  <si>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</si>
  <si>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</si>
  <si>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</si>
  <si>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</si>
  <si>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</si>
  <si>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</si>
  <si>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</si>
  <si>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</si>
  <si>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</si>
  <si>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</si>
  <si>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</si>
  <si>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</si>
  <si>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</si>
  <si>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</si>
  <si>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</si>
  <si>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</si>
  <si>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</si>
  <si>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</si>
  <si>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</si>
  <si>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</si>
  <si>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</si>
  <si>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</si>
  <si>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</si>
  <si>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</si>
  <si>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</si>
  <si>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</si>
  <si>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</si>
  <si>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</si>
  <si>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</si>
  <si>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</si>
  <si>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</si>
  <si>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</si>
  <si>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</si>
  <si>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</si>
  <si>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</si>
  <si>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</si>
  <si>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</si>
  <si>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</si>
  <si>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</si>
  <si>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</si>
  <si>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</si>
  <si>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</si>
  <si>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</si>
  <si>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</si>
  <si>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</si>
  <si>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</si>
  <si>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</si>
  <si>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</si>
  <si>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</si>
  <si>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</si>
  <si>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</si>
  <si>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</si>
  <si>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</si>
  <si>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</si>
  <si>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</si>
  <si>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</si>
  <si>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</si>
  <si>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</si>
  <si>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</si>
  <si>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</si>
  <si>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</si>
  <si>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</si>
  <si>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</si>
  <si>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</si>
  <si>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</si>
  <si>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</si>
  <si>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</si>
  <si>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</si>
  <si>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</si>
  <si>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</si>
  <si>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</si>
  <si>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</si>
  <si>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</si>
  <si>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</si>
  <si>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</si>
  <si>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</si>
  <si>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</si>
  <si>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</si>
  <si>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</si>
  <si>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</si>
  <si>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</si>
  <si>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</si>
  <si>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</si>
  <si>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</si>
  <si>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</si>
  <si>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</si>
  <si>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</si>
  <si>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</si>
  <si>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</si>
  <si>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</si>
  <si>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</si>
  <si>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</si>
  <si>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</si>
  <si>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</si>
  <si>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</si>
  <si>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</si>
  <si>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</si>
  <si>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</si>
  <si>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</si>
  <si>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</si>
  <si>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</si>
  <si>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</si>
  <si>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</si>
  <si>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</si>
  <si>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</si>
  <si>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</si>
  <si>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</si>
  <si>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</si>
  <si>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</si>
  <si>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</si>
  <si>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</si>
  <si>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</si>
  <si>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</si>
  <si>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</si>
  <si>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</si>
  <si>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</si>
  <si>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</si>
  <si>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</si>
  <si>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</si>
  <si>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</si>
  <si>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</si>
  <si>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</si>
  <si>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</si>
  <si>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</si>
  <si>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</si>
  <si>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</si>
  <si>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</si>
  <si>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</si>
  <si>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</si>
  <si>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</si>
  <si>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</si>
  <si>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</si>
  <si>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</si>
  <si>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</si>
  <si>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</si>
  <si>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</si>
  <si>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</si>
  <si>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</si>
  <si>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</si>
  <si>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</si>
  <si>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</si>
  <si>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</si>
  <si>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</si>
  <si>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</si>
  <si>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</si>
  <si>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</si>
  <si>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</si>
  <si>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</si>
  <si>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</si>
  <si>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</si>
  <si>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</si>
  <si>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</si>
  <si>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</si>
  <si>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</si>
  <si>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</si>
  <si>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</si>
  <si>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</si>
  <si>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</si>
  <si>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</si>
  <si>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</si>
  <si>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</si>
  <si>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</si>
  <si>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</si>
  <si>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</si>
  <si>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</si>
  <si>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</si>
  <si>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</si>
  <si>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</si>
  <si>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</si>
  <si>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</si>
  <si>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</si>
  <si>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</si>
  <si>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</si>
  <si>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</si>
  <si>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</si>
  <si>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</si>
  <si>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</si>
  <si>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</si>
  <si>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</si>
  <si>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</si>
  <si>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</si>
  <si>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</si>
  <si>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</si>
  <si>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</si>
  <si>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</si>
  <si>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</si>
  <si>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</si>
  <si>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</si>
  <si>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</si>
  <si>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</si>
  <si>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</si>
  <si>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</si>
  <si>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</si>
  <si>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</si>
  <si>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</si>
  <si>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</si>
  <si>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</si>
  <si>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</si>
  <si>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</si>
  <si>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</si>
  <si>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</si>
  <si>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</si>
  <si>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</si>
  <si>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</si>
  <si>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</si>
  <si>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</si>
  <si>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</si>
  <si>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</si>
  <si>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</si>
  <si>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</si>
  <si>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</si>
  <si>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</si>
  <si>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</si>
  <si>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</si>
  <si>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</si>
  <si>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</si>
  <si>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</si>
  <si>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</si>
  <si>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</si>
  <si>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</si>
  <si>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</si>
  <si>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</si>
  <si>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</si>
  <si>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</si>
  <si>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</si>
  <si>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</si>
  <si>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</si>
  <si>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</si>
  <si>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</si>
  <si>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</si>
  <si>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</si>
  <si>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</si>
  <si>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</si>
  <si>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</si>
  <si>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</si>
  <si>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</si>
  <si>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</si>
  <si>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</si>
  <si>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</si>
  <si>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</si>
  <si>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</si>
  <si>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</si>
  <si>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</si>
  <si>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</si>
  <si>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</si>
  <si>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</si>
  <si>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</si>
  <si>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</si>
  <si>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</si>
  <si>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</si>
  <si>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</si>
  <si>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</si>
  <si>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</si>
  <si>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</si>
  <si>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</si>
  <si>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</si>
  <si>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</si>
  <si>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</si>
  <si>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</si>
  <si>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</si>
  <si>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</si>
  <si>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</si>
  <si>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</si>
  <si>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</si>
  <si>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</si>
  <si>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</si>
  <si>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</si>
  <si>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</si>
  <si>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</si>
  <si>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</si>
  <si>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</si>
  <si>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</si>
  <si>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</si>
  <si>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</si>
  <si>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</si>
  <si>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</si>
  <si>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</si>
  <si>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</si>
  <si>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</si>
  <si>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</si>
  <si>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</si>
  <si>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</si>
  <si>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</si>
  <si>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</si>
  <si>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</si>
  <si>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</si>
  <si>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</si>
  <si>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</si>
  <si>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</si>
  <si>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</si>
  <si>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</si>
  <si>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</si>
  <si>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</si>
  <si>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</si>
  <si>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</si>
  <si>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</si>
  <si>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</si>
  <si>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</si>
  <si>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</si>
  <si>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</si>
  <si>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</si>
  <si>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</si>
  <si>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</si>
  <si>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</si>
  <si>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</si>
  <si>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</si>
  <si>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</si>
  <si>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</si>
  <si>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</si>
  <si>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</si>
  <si>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</si>
  <si>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</si>
  <si>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</si>
  <si>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</si>
  <si>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</si>
  <si>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</si>
  <si>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</si>
  <si>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</si>
  <si>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</si>
  <si>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</si>
  <si>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</si>
  <si>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</si>
  <si>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</si>
  <si>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</si>
  <si>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</si>
  <si>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</si>
  <si>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</si>
  <si>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</si>
  <si>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</si>
  <si>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</si>
  <si>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</si>
  <si>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</si>
  <si>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</si>
  <si>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</si>
  <si>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</si>
  <si>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</si>
  <si>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</si>
  <si>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</si>
  <si>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</si>
  <si>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</si>
  <si>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</si>
  <si>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</si>
  <si>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</si>
  <si>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</si>
  <si>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</si>
  <si>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</si>
  <si>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</si>
  <si>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</si>
  <si>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</si>
  <si>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</si>
  <si>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</si>
  <si>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</si>
  <si>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</si>
  <si>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</si>
  <si>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</si>
  <si>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</si>
  <si>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</si>
  <si>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</si>
  <si>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</si>
  <si>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</si>
  <si>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</si>
  <si>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</si>
  <si>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</si>
  <si>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</si>
  <si>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</si>
  <si>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</si>
  <si>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</si>
  <si>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</si>
  <si>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</si>
  <si>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</si>
  <si>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</si>
  <si>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</si>
  <si>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</si>
  <si>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</si>
  <si>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</si>
  <si>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</si>
  <si>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</si>
  <si>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</si>
  <si>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</si>
  <si>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</si>
  <si>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</si>
  <si>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</si>
  <si>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</si>
  <si>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</si>
  <si>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</si>
  <si>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</si>
  <si>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</si>
  <si>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</si>
  <si>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</si>
  <si>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</si>
  <si>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</si>
  <si>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</si>
  <si>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</si>
  <si>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</si>
  <si>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</si>
  <si>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</si>
  <si>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</si>
  <si>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</si>
  <si>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</si>
  <si>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</si>
  <si>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</si>
  <si>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</si>
  <si>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</si>
  <si>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</si>
  <si>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</si>
  <si>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</si>
  <si>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</si>
  <si>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</si>
  <si>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</si>
  <si>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</si>
  <si>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</si>
  <si>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</si>
  <si>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</si>
  <si>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</si>
  <si>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</si>
  <si>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</si>
  <si>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</si>
  <si>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</si>
  <si>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</si>
  <si>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</si>
  <si>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</si>
  <si>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</si>
  <si>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</si>
  <si>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</si>
  <si>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</si>
  <si>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</si>
  <si>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</si>
  <si>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</si>
  <si>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</si>
  <si>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</si>
  <si>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</si>
  <si>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</si>
  <si>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</si>
  <si>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</si>
  <si>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</si>
  <si>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</si>
  <si>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</si>
  <si>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</si>
  <si>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</si>
  <si>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</si>
  <si>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</si>
  <si>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</si>
  <si>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</si>
  <si>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</si>
  <si>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</si>
  <si>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</si>
  <si>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</si>
  <si>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</si>
  <si>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</si>
  <si>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</si>
  <si>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</si>
  <si>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</si>
  <si>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</si>
  <si>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</si>
  <si>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</si>
  <si>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</si>
  <si>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</si>
  <si>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</si>
  <si>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</si>
  <si>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</si>
  <si>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</si>
  <si>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</si>
  <si>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</si>
  <si>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</si>
  <si>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</si>
  <si>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</si>
  <si>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</si>
  <si>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</si>
  <si>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</si>
  <si>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</si>
  <si>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</si>
  <si>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</si>
  <si>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</si>
  <si>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</si>
  <si>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</si>
  <si>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</si>
  <si>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</si>
  <si>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</si>
  <si>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</si>
  <si>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</si>
  <si>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</si>
  <si>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</si>
  <si>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</si>
  <si>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</si>
  <si>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</si>
  <si>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</si>
  <si>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</si>
  <si>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</si>
  <si>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</si>
  <si>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</si>
  <si>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</si>
  <si>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</si>
  <si>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</si>
  <si>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</si>
  <si>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</si>
  <si>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</si>
  <si>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</si>
  <si>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</si>
  <si>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</si>
  <si>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</si>
  <si>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</si>
  <si>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</si>
  <si>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</si>
  <si>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</si>
  <si>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</si>
  <si>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</si>
  <si>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</si>
  <si>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</si>
  <si>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</si>
  <si>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</si>
  <si>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</si>
  <si>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</si>
  <si>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</si>
  <si>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</si>
  <si>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</si>
  <si>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</si>
  <si>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</si>
  <si>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</si>
  <si>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</si>
  <si>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</si>
  <si>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</si>
  <si>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</si>
  <si>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</si>
  <si>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</si>
  <si>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</si>
  <si>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</si>
  <si>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</si>
  <si>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</si>
  <si>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</si>
  <si>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</si>
  <si>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</si>
  <si>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</si>
  <si>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</si>
  <si>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</si>
  <si>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</si>
  <si>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</si>
  <si>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</si>
  <si>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</si>
  <si>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</si>
  <si>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</si>
  <si>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</si>
  <si>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</si>
  <si>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</si>
  <si>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</si>
  <si>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</si>
  <si>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</si>
  <si>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</si>
  <si>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</si>
  <si>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</si>
  <si>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</si>
  <si>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</si>
  <si>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</si>
  <si>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</si>
  <si>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</si>
  <si>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</si>
  <si>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</si>
  <si>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</si>
  <si>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</si>
  <si>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</si>
  <si>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</si>
  <si>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</si>
  <si>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</si>
  <si>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</si>
  <si>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</si>
  <si>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</si>
  <si>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</si>
  <si>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</si>
  <si>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</si>
  <si>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</si>
  <si>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</si>
  <si>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</si>
  <si>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</si>
  <si>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</si>
  <si>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</si>
  <si>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</si>
  <si>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</si>
  <si>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</si>
  <si>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</si>
  <si>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</si>
  <si>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</si>
  <si>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</si>
  <si>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</si>
  <si>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</si>
  <si>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</si>
  <si>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</si>
  <si>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</si>
  <si>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</si>
  <si>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</si>
  <si>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</si>
  <si>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</si>
  <si>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</si>
  <si>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</si>
  <si>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</si>
  <si>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</si>
  <si>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</si>
  <si>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</si>
  <si>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</si>
  <si>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</si>
  <si>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</si>
  <si>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</si>
  <si>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</si>
  <si>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</si>
  <si>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</si>
  <si>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</si>
  <si>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</si>
  <si>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</si>
  <si>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</si>
  <si>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</si>
  <si>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</si>
  <si>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</si>
  <si>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</si>
  <si>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</si>
  <si>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</si>
  <si>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</si>
  <si>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</si>
  <si>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</si>
  <si>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</si>
  <si>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</si>
  <si>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</si>
  <si>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</si>
  <si>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</si>
  <si>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</si>
  <si>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</si>
  <si>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</si>
  <si>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</si>
  <si>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</si>
  <si>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</si>
  <si>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</si>
  <si>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</si>
  <si>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</si>
  <si>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</si>
  <si>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</si>
  <si>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</si>
  <si>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</si>
  <si>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</si>
  <si>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</si>
  <si>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</si>
  <si>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</si>
  <si>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</si>
  <si>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</si>
  <si>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</si>
  <si>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</si>
  <si>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</si>
  <si>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</si>
  <si>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</si>
  <si>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</si>
  <si>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</si>
  <si>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</si>
  <si>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</si>
  <si>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</si>
  <si>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</si>
  <si>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</si>
  <si>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</si>
  <si>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</si>
  <si>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</si>
  <si>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</si>
  <si>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</si>
  <si>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</si>
  <si>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</si>
  <si>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</si>
  <si>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</si>
  <si>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</si>
  <si>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</si>
  <si>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</si>
  <si>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</si>
  <si>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</si>
  <si>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</si>
  <si>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</si>
  <si>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</si>
  <si>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</si>
  <si>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</si>
  <si>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</si>
  <si>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</si>
  <si>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</si>
  <si>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</si>
  <si>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</si>
  <si>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</si>
  <si>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</si>
  <si>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</si>
  <si>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</si>
  <si>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</si>
  <si>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</si>
  <si>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</si>
  <si>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</si>
  <si>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</si>
  <si>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579 F 15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</si>
</sst>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48" sqref="K14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6.9</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37.75211134761493</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90.43363865238508</v>
      </c>
      <c r="H133" s="26" t="s">
        <v>547</v>
      </c>
      <c r="I133" s="26"/>
      <c r="J133" s="372"/>
      <c r="K133" s="26"/>
      <c r="L133" s="26"/>
      <c r="M133" s="26"/>
    </row>
    <row r="134" spans="1:13" ht="13.5" thickBot="1">
      <c r="A134" s="109"/>
      <c r="B134" s="26"/>
      <c r="C134" s="267" t="s">
        <v>610</v>
      </c>
      <c r="D134" s="267"/>
      <c r="E134" s="267"/>
      <c r="F134" s="324" t="s">
        <v>594</v>
      </c>
      <c r="G134" s="395">
        <f>'Calculations- All Data'!F136</f>
        <v>623.9921067014571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519</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6.9</v>
      </c>
      <c r="G153" s="262"/>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155.99802667536426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155.99802667536426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145.07816480808876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145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131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579 F 15</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6.9</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37.75211134761493</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623.9921067014571</v>
      </c>
      <c r="G136" s="119" t="s">
        <v>298</v>
      </c>
      <c r="H136" s="129"/>
      <c r="I136" s="110"/>
      <c r="J136" s="110"/>
      <c r="K136" s="110"/>
      <c r="L136" s="110"/>
      <c r="M136" s="110"/>
    </row>
    <row r="137" spans="1:13" ht="12.75" customHeight="1">
      <c r="A137" s="110"/>
      <c r="B137" s="131" t="s">
        <v>569</v>
      </c>
      <c r="C137" s="119"/>
      <c r="D137" s="110"/>
      <c r="E137" s="110"/>
      <c r="F137" s="403">
        <f>IF(F43=0,"0",F136/F43)</f>
        <v>90.43363865238508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Commodity Cereal Cover Crop</v>
      </c>
      <c r="F144" s="550"/>
      <c r="G144" s="504" t="str">
        <f>IF(OR(E144=$E$245,E144=$E$246),CONCATENATE(E144,$F$151),IF(E144="Continuous No-Till*",CONCATENATE(E144,$F$49),IF(OR(E144=$E$249,E144=$E$250,E144=$E$251,E144=$E$252),CONCATENATE(E144,$F$45),E144)))</f>
        <v>Commodity Cereal Cover CropEarly-Planting - Up to 7 days prior to published first frost date</v>
      </c>
      <c r="H144" s="505"/>
      <c r="I144" s="505"/>
      <c r="J144" s="506"/>
      <c r="K144" s="103" t="str">
        <f>IF(OR(E144=$E$249,E144=$E$250,E144=$E$251,E144=$E$252),CONCATENATE($F$46,VLOOKUP(G144,'BMPs and Bay Model Data'!$D$148:$E$166,2,FALSE)),'Calculations- All Data'!G144)</f>
        <v>Commodity Cereal Cover CropEarly-Planting - Up to 7 days prior to published first frost date</v>
      </c>
      <c r="L144" s="272">
        <f>IF(OR(E144=$E$249,E144=$E$250,E144=$E$251,E144=$E$252),VLOOKUP(K144,'BMPs and Bay Model Data'!$A$170:$B$351,2,FALSE),VLOOKUP(K144,'BMPs and Bay Model Data'!$C$36:$D$57,2,FALSE))</f>
        <v>0.25</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6.9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155.99802667536426</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155.99802667536426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155.99802667536426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145.07816480808876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145.07816480808876</v>
      </c>
      <c r="G180" s="110" t="s">
        <v>585</v>
      </c>
      <c r="H180" s="110"/>
      <c r="I180" s="110"/>
      <c r="J180" s="110"/>
      <c r="K180" s="110"/>
      <c r="L180" s="110"/>
      <c r="M180" s="110"/>
    </row>
    <row r="181" spans="1:13" ht="13.5" thickBot="1">
      <c r="A181" s="110"/>
      <c r="B181" s="116" t="s">
        <v>561</v>
      </c>
      <c r="C181" s="415"/>
      <c r="D181" s="415"/>
      <c r="E181" s="415"/>
      <c r="F181" s="416">
        <f>ROUND(F180,0)</f>
        <v>145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130.5</v>
      </c>
      <c r="G184" s="420" t="s">
        <v>585</v>
      </c>
      <c r="H184" s="110"/>
      <c r="I184" s="110"/>
      <c r="J184" s="110"/>
      <c r="K184" s="110"/>
      <c r="L184" s="110"/>
      <c r="M184" s="110"/>
    </row>
    <row r="185" spans="1:13" ht="15.75" thickBot="1">
      <c r="A185" s="110"/>
      <c r="B185" s="112" t="s">
        <v>559</v>
      </c>
      <c r="C185" s="421"/>
      <c r="D185" s="421"/>
      <c r="E185" s="421"/>
      <c r="F185" s="414">
        <f>ROUND(F184,0)</f>
        <v>131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2019-03-29T17:57:58Z</dcterms:modified>
  <cp:category/>
  <cp:version/>
  <cp:contentType/>
  <cp:contentStatus/>
</cp:coreProperties>
</file>