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<sst xmlns="http://schemas.openxmlformats.org/spreadsheetml/2006/main" count="1888" uniqueCount="880">
  <si>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</si>
  <si>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</si>
  <si>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</si>
  <si>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</si>
  <si>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</si>
  <si>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</si>
  <si>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</si>
  <si>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</si>
  <si>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</si>
  <si>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</si>
  <si>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</si>
  <si>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</si>
  <si>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</si>
  <si>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</si>
  <si>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</si>
  <si>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</si>
  <si>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</si>
  <si>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</si>
  <si>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</si>
  <si>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</si>
  <si>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</si>
  <si>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</si>
  <si>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</si>
  <si>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</si>
  <si>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</si>
  <si>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</si>
  <si>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</si>
  <si>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</si>
  <si>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</si>
  <si>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</si>
  <si>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</si>
  <si>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</si>
  <si>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</si>
  <si>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</si>
  <si>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</si>
  <si>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</si>
  <si>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</si>
  <si>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</si>
  <si>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</si>
  <si>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</si>
  <si>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</si>
  <si>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</si>
  <si>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</si>
  <si>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</si>
  <si>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</si>
  <si>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</si>
  <si>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</si>
  <si>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</si>
  <si>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</si>
  <si>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</si>
  <si>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</si>
  <si>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</si>
  <si>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</si>
  <si>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</si>
  <si>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</si>
  <si>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</si>
  <si>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</si>
  <si>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</si>
  <si>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</si>
  <si>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</si>
  <si>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</si>
  <si>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</si>
  <si>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</si>
  <si>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</si>
  <si>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</si>
  <si>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</si>
  <si>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</si>
  <si>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</si>
  <si>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</si>
  <si>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</si>
  <si>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</si>
  <si>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</si>
  <si>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</si>
  <si>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</si>
  <si>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</si>
  <si>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</si>
  <si>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</si>
  <si>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</si>
  <si>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</si>
  <si>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</si>
  <si>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</si>
  <si>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</si>
  <si>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</si>
  <si>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</si>
  <si>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</si>
  <si>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</si>
  <si>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</si>
  <si>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</si>
  <si>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</si>
  <si>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</si>
  <si>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</si>
  <si>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</si>
  <si>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</si>
  <si>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</si>
  <si>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</si>
  <si>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</si>
  <si>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</si>
  <si>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</si>
  <si>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</si>
  <si>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</si>
  <si>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</si>
  <si>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</si>
  <si>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</si>
  <si>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</si>
  <si>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</si>
  <si>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</si>
  <si>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</si>
  <si>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</si>
  <si>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</si>
  <si>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</si>
  <si>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</si>
  <si>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</si>
  <si>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</si>
  <si>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</si>
  <si>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</si>
  <si>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</si>
  <si>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</si>
  <si>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</si>
  <si>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</si>
  <si>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</si>
  <si>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</si>
  <si>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</si>
  <si>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</si>
  <si>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</si>
  <si>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</si>
  <si>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</si>
  <si>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</si>
  <si>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</si>
  <si>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</si>
  <si>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</si>
  <si>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</si>
  <si>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</si>
  <si>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</si>
  <si>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</si>
  <si>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</si>
  <si>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</si>
  <si>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</si>
  <si>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</si>
  <si>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</si>
  <si>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</si>
  <si>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</si>
  <si>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</si>
  <si>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</si>
  <si>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</si>
  <si>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</si>
  <si>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</si>
  <si>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</si>
  <si>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</si>
  <si>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</si>
  <si>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</si>
  <si>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</si>
  <si>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</si>
  <si>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</si>
  <si>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</si>
  <si>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</si>
  <si>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</si>
  <si>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</si>
  <si>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</si>
  <si>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</si>
  <si>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</si>
  <si>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</si>
  <si>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</si>
  <si>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</si>
  <si>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</si>
  <si>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</si>
  <si>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</si>
  <si>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</si>
  <si>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</si>
  <si>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</si>
  <si>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</si>
  <si>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</si>
  <si>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</si>
  <si>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</si>
  <si>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</si>
  <si>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</si>
  <si>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</si>
  <si>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</si>
  <si>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</si>
  <si>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</si>
  <si>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</si>
  <si>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</si>
  <si>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</si>
  <si>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</si>
  <si>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</si>
  <si>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</si>
  <si>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</si>
  <si>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</si>
  <si>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</si>
  <si>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</si>
  <si>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</si>
  <si>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</si>
  <si>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</si>
  <si>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</si>
  <si>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</si>
  <si>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</si>
  <si>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</si>
  <si>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</si>
  <si>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</si>
  <si>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</si>
  <si>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</si>
  <si>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</si>
  <si>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</si>
  <si>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</si>
  <si>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</si>
  <si>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</si>
  <si>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</si>
  <si>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</si>
  <si>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</si>
  <si>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</si>
  <si>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</si>
  <si>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</si>
  <si>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</si>
  <si>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</si>
  <si>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</si>
  <si>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</si>
  <si>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</si>
  <si>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</si>
  <si>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</si>
  <si>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</si>
  <si>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</si>
  <si>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</si>
  <si>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</si>
  <si>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</si>
  <si>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</si>
  <si>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</si>
  <si>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</si>
  <si>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</si>
  <si>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</si>
  <si>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</si>
  <si>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</si>
  <si>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</si>
  <si>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</si>
  <si>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</si>
  <si>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</si>
  <si>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</si>
  <si>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</si>
  <si>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</si>
  <si>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</si>
  <si>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</si>
  <si>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</si>
  <si>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</si>
  <si>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</si>
  <si>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</si>
  <si>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</si>
  <si>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</si>
  <si>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</si>
  <si>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</si>
  <si>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</si>
  <si>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</si>
  <si>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</si>
  <si>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</si>
  <si>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</si>
  <si>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</si>
  <si>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</si>
  <si>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</si>
  <si>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</si>
  <si>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</si>
  <si>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</si>
  <si>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</si>
  <si>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</si>
  <si>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</si>
  <si>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</si>
  <si>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</si>
  <si>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</si>
  <si>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</si>
  <si>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</si>
  <si>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</si>
  <si>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</si>
  <si>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</si>
  <si>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</si>
  <si>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</si>
  <si>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</si>
  <si>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</si>
  <si>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</si>
  <si>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</si>
  <si>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</si>
  <si>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</si>
  <si>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</si>
  <si>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</si>
  <si>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</si>
  <si>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</si>
  <si>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</si>
  <si>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</si>
  <si>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</si>
  <si>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</si>
  <si>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</si>
  <si>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</si>
  <si>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</si>
  <si>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</si>
  <si>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</si>
  <si>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</si>
  <si>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</si>
  <si>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</si>
  <si>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</si>
  <si>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</si>
  <si>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</si>
  <si>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</si>
  <si>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</si>
  <si>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</si>
  <si>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</si>
  <si>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</si>
  <si>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</si>
  <si>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</si>
  <si>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</si>
  <si>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</si>
  <si>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</si>
  <si>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</si>
  <si>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</si>
  <si>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</si>
  <si>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</si>
  <si>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</si>
  <si>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</si>
  <si>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</si>
  <si>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</si>
  <si>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</si>
  <si>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</si>
  <si>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</si>
  <si>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</si>
  <si>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</si>
  <si>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</si>
  <si>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</si>
  <si>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</si>
  <si>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</si>
  <si>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</si>
  <si>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</si>
  <si>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</si>
  <si>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</si>
  <si>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</si>
  <si>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</si>
  <si>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</si>
  <si>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</si>
  <si>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</si>
  <si>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</si>
  <si>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</si>
  <si>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</si>
  <si>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</si>
  <si>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</si>
  <si>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</si>
  <si>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</si>
  <si>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</si>
  <si>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</si>
  <si>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</si>
  <si>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</si>
  <si>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</si>
  <si>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</si>
  <si>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</si>
  <si>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</si>
  <si>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</si>
  <si>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</si>
  <si>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</si>
  <si>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</si>
  <si>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</si>
  <si>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</si>
  <si>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</si>
  <si>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</si>
  <si>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</si>
  <si>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</si>
  <si>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</si>
  <si>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</si>
  <si>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</si>
  <si>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</si>
  <si>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</si>
  <si>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</si>
  <si>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</si>
  <si>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</si>
  <si>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</si>
  <si>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</si>
  <si>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</si>
  <si>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</si>
  <si>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</si>
  <si>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</si>
  <si>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</si>
  <si>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</si>
  <si>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</si>
  <si>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</si>
  <si>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</si>
  <si>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</si>
  <si>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</si>
  <si>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</si>
  <si>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</si>
  <si>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</si>
  <si>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</si>
  <si>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</si>
  <si>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</si>
  <si>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</si>
  <si>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</si>
  <si>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</si>
  <si>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</si>
  <si>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</si>
  <si>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</si>
  <si>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</si>
  <si>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</si>
  <si>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</si>
  <si>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</si>
  <si>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</si>
  <si>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</si>
  <si>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</si>
  <si>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</si>
  <si>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</si>
  <si>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</si>
  <si>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</si>
  <si>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</si>
  <si>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</si>
  <si>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</si>
  <si>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</si>
  <si>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</si>
  <si>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</si>
  <si>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</si>
  <si>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</si>
  <si>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</si>
  <si>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</si>
  <si>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</si>
  <si>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</si>
  <si>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</si>
  <si>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</si>
  <si>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</si>
  <si>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</si>
  <si>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</si>
  <si>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</si>
  <si>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</si>
  <si>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</si>
  <si>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</si>
  <si>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</si>
  <si>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</si>
  <si>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</si>
  <si>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</si>
  <si>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</si>
  <si>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</si>
  <si>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</si>
  <si>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</si>
  <si>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</si>
  <si>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</si>
  <si>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</si>
  <si>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</si>
  <si>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</si>
  <si>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</si>
  <si>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</si>
  <si>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</si>
  <si>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</si>
  <si>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</si>
  <si>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</si>
  <si>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</si>
  <si>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</si>
  <si>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</si>
  <si>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</si>
  <si>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</si>
  <si>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</si>
  <si>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</si>
  <si>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</si>
  <si>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</si>
  <si>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</si>
  <si>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</si>
  <si>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</si>
  <si>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</si>
  <si>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</si>
  <si>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</si>
  <si>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</si>
  <si>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</si>
  <si>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</si>
  <si>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</si>
  <si>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</si>
  <si>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</si>
  <si>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</si>
  <si>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</si>
  <si>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</si>
  <si>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</si>
  <si>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</si>
  <si>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</si>
  <si>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</si>
  <si>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</si>
  <si>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</si>
  <si>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</si>
  <si>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</si>
  <si>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</si>
  <si>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</si>
  <si>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</si>
  <si>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</si>
  <si>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</si>
  <si>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</si>
  <si>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</si>
  <si>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</si>
  <si>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</si>
  <si>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</si>
  <si>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</si>
  <si>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</si>
  <si>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</si>
  <si>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</si>
  <si>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</si>
  <si>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</si>
  <si>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</si>
  <si>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</si>
  <si>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</si>
  <si>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</si>
  <si>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</si>
  <si>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</si>
  <si>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</si>
  <si>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</si>
  <si>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</si>
  <si>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</si>
  <si>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</si>
  <si>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</si>
  <si>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</si>
  <si>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</si>
  <si>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</si>
  <si>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</si>
  <si>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</si>
  <si>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</si>
  <si>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</si>
  <si>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</si>
  <si>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</si>
  <si>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</si>
  <si>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</si>
  <si>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</si>
  <si>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</si>
  <si>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</si>
  <si>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</si>
  <si>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</si>
  <si>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</si>
  <si>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</si>
  <si>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</si>
  <si>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</si>
  <si>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</si>
  <si>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</si>
  <si>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</si>
  <si>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</si>
  <si>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</si>
  <si>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</si>
  <si>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</si>
  <si>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</si>
  <si>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</si>
  <si>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</si>
  <si>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</si>
  <si>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</si>
  <si>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</si>
  <si>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</si>
  <si>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</si>
  <si>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</si>
  <si>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</si>
  <si>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</si>
  <si>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</si>
  <si>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</si>
  <si>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</si>
  <si>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</si>
  <si>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</si>
  <si>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</si>
  <si>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</si>
  <si>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</si>
  <si>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</si>
  <si>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</si>
  <si>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</si>
  <si>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</si>
  <si>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</si>
  <si>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</si>
  <si>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</si>
  <si>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</si>
  <si>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</si>
  <si>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</si>
  <si>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</si>
  <si>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</si>
  <si>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</si>
  <si>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</si>
  <si>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</si>
  <si>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</si>
  <si>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</si>
  <si>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</si>
  <si>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</si>
  <si>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</si>
  <si>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</si>
  <si>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</si>
  <si>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</si>
  <si>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</si>
  <si>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</si>
  <si>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</si>
  <si>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</si>
  <si>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</si>
  <si>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</si>
  <si>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</si>
  <si>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</si>
  <si>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</si>
  <si>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</si>
  <si>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</si>
  <si>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</si>
  <si>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</si>
  <si>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</si>
  <si>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</si>
  <si>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</si>
  <si>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</si>
  <si>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</si>
  <si>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</si>
  <si>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</si>
  <si>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</si>
  <si>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</si>
  <si>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</si>
  <si>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</si>
  <si>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</si>
  <si>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</si>
  <si>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</si>
  <si>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</si>
  <si>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</si>
  <si>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</si>
  <si>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</si>
  <si>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</si>
  <si>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</si>
  <si>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</si>
  <si>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</si>
  <si>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</si>
  <si>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</si>
  <si>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</si>
  <si>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</si>
  <si>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</si>
  <si>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</si>
  <si>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</si>
  <si>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</si>
  <si>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</si>
  <si>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</si>
  <si>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</si>
  <si>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</si>
  <si>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</si>
  <si>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</si>
  <si>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</si>
  <si>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</si>
  <si>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</si>
  <si>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</si>
  <si>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</si>
  <si>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</si>
  <si>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</si>
  <si>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</si>
  <si>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</si>
  <si>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</si>
  <si>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</si>
  <si>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</si>
  <si>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</si>
  <si>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</si>
  <si>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</si>
  <si>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</si>
  <si>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</si>
  <si>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</si>
  <si>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</si>
  <si>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</si>
  <si>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</si>
  <si>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</si>
  <si>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</si>
  <si>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</si>
  <si>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</si>
  <si>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</si>
  <si>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</si>
  <si>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</si>
  <si>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</si>
  <si>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</si>
  <si>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</si>
  <si>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</si>
  <si>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</si>
  <si>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</si>
  <si>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</si>
  <si>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</si>
  <si>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</si>
  <si>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</si>
  <si>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</si>
  <si>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</si>
  <si>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</si>
  <si>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</si>
  <si>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</si>
  <si>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</si>
  <si>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</si>
  <si>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</si>
  <si>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</si>
  <si>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</si>
  <si>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</si>
  <si>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</si>
  <si>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</si>
  <si>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</si>
  <si>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</si>
  <si>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</si>
  <si>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</si>
  <si>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</si>
  <si>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</si>
  <si>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</si>
  <si>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</si>
  <si>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</si>
  <si>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</si>
  <si>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</si>
  <si>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</si>
  <si>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</si>
  <si>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</si>
  <si>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</si>
  <si>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</si>
  <si>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</si>
  <si>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</si>
  <si>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</si>
  <si>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</si>
  <si>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</si>
  <si>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</si>
  <si>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</si>
  <si>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</si>
  <si>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</si>
  <si>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</si>
  <si>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</si>
  <si>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</si>
  <si>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</si>
  <si>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</si>
  <si>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</si>
  <si>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</si>
  <si>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</si>
  <si>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</si>
  <si>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</si>
  <si>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</si>
  <si>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</si>
  <si>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</si>
  <si>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</si>
  <si>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</si>
  <si>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</si>
  <si>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</si>
  <si>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</si>
  <si>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</si>
  <si>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</si>
  <si>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</si>
  <si>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</si>
  <si>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</si>
  <si>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</si>
  <si>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</si>
  <si>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</si>
  <si>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</si>
  <si>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</si>
  <si>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</si>
  <si>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</si>
  <si>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</si>
  <si>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</si>
  <si>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</si>
  <si>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</si>
  <si>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</si>
  <si>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</si>
  <si>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</si>
  <si>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</si>
  <si>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</si>
  <si>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</si>
  <si>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</si>
  <si>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</si>
  <si>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</si>
  <si>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</si>
  <si>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</si>
  <si>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</si>
  <si>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</si>
  <si>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</si>
  <si>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</si>
  <si>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</si>
  <si>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</si>
  <si>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</si>
  <si>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</si>
  <si>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</si>
  <si>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</si>
  <si>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</si>
  <si>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</si>
  <si>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</si>
  <si>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</si>
  <si>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</si>
  <si>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</si>
  <si>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</si>
  <si>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</si>
  <si>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</si>
  <si>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</si>
  <si>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</si>
  <si>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</si>
  <si>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</si>
  <si>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</si>
  <si>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</si>
  <si>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</si>
  <si>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</si>
  <si>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</si>
  <si>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</si>
  <si>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</si>
  <si>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</si>
  <si>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</si>
  <si>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</si>
  <si>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</si>
  <si>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</si>
  <si>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</si>
  <si>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</si>
  <si>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</si>
  <si>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</si>
  <si>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</si>
  <si>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</si>
  <si>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</si>
  <si>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</si>
  <si>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</si>
  <si>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</si>
  <si>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</si>
  <si>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</si>
  <si>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</si>
  <si>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</si>
  <si>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</si>
  <si>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</si>
  <si>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</si>
  <si>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</si>
  <si>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</si>
  <si>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</si>
  <si>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</si>
  <si>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</si>
  <si>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</si>
  <si>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</si>
  <si>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</si>
  <si>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</si>
  <si>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</si>
  <si>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</si>
  <si>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</si>
  <si>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</si>
  <si>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</si>
  <si>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</si>
  <si>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</si>
  <si>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</si>
  <si>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</si>
  <si>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</si>
  <si>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</si>
  <si>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</si>
  <si>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</si>
  <si>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</si>
  <si>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</si>
  <si>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</si>
  <si>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</si>
  <si>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</si>
  <si>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</si>
  <si>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</si>
  <si>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</si>
  <si>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</si>
  <si>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</si>
  <si>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</si>
  <si>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</si>
  <si>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</si>
  <si>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</si>
  <si>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</si>
  <si>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</si>
  <si>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</si>
  <si>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</si>
  <si>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</si>
  <si>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</si>
  <si>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</si>
  <si>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</si>
  <si>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</si>
  <si>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</si>
  <si>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</si>
  <si>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</si>
  <si>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</si>
  <si>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</si>
  <si>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</si>
  <si>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</si>
  <si>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</si>
  <si>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</si>
  <si>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</si>
  <si>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</si>
  <si>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</si>
  <si>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</si>
  <si>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</si>
  <si>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</si>
  <si>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</si>
  <si>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</si>
  <si>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</si>
  <si>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</si>
  <si>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</si>
  <si>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</si>
  <si>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</si>
  <si>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</si>
  <si>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</si>
  <si>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</si>
  <si>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</si>
  <si>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</si>
  <si>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</si>
  <si>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</si>
  <si>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</si>
  <si>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</si>
  <si>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</si>
  <si>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</si>
  <si>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</si>
  <si>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</si>
  <si>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</si>
  <si>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</si>
  <si>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</si>
  <si>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</si>
  <si>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</si>
  <si>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</si>
  <si>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</si>
  <si>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7134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</si>
</sst>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3" xfId="0" applyFont="1" applyBorder="1" applyAlignment="1">
      <alignment/>
    </xf>
    <xf numFmtId="0" fontId="0" fillId="0" borderId="13"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B40" sqref="B40:E4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44376</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6.3</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100</v>
      </c>
      <c r="G50" s="40" t="s">
        <v>663</v>
      </c>
      <c r="H50" s="40"/>
      <c r="I50" s="40"/>
      <c r="J50" s="154">
        <v>100</v>
      </c>
      <c r="K50" s="26"/>
      <c r="L50" s="26"/>
      <c r="M50" s="26"/>
    </row>
    <row r="51" spans="1:13" ht="12.75">
      <c r="A51" s="136" t="s">
        <v>770</v>
      </c>
      <c r="B51" s="27" t="s">
        <v>18</v>
      </c>
      <c r="C51" s="41"/>
      <c r="D51" s="39"/>
      <c r="E51" s="26"/>
      <c r="F51" s="396">
        <f>'Calculations- All Data'!F57</f>
        <v>100</v>
      </c>
      <c r="G51" s="42" t="s">
        <v>663</v>
      </c>
      <c r="H51" s="42"/>
      <c r="I51" s="42"/>
      <c r="J51" s="397">
        <f>'Calculations- All Data'!J57</f>
        <v>100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c r="G54" s="438"/>
      <c r="H54" s="438"/>
      <c r="I54" s="188"/>
      <c r="J54" s="437"/>
      <c r="K54" s="440"/>
      <c r="L54" s="441"/>
      <c r="M54" s="26"/>
    </row>
    <row r="55" spans="1:13" ht="12.75">
      <c r="A55" s="136" t="s">
        <v>770</v>
      </c>
      <c r="B55" s="41" t="s">
        <v>764</v>
      </c>
      <c r="C55" s="26"/>
      <c r="D55" s="26"/>
      <c r="E55" s="26"/>
      <c r="F55" s="442"/>
      <c r="G55" s="443"/>
      <c r="H55" s="443"/>
      <c r="I55" s="187"/>
      <c r="J55" s="442"/>
      <c r="K55" s="443"/>
      <c r="L55" s="466"/>
      <c r="M55" s="26"/>
    </row>
    <row r="56" spans="1:13" ht="14.25">
      <c r="A56" s="136" t="s">
        <v>771</v>
      </c>
      <c r="B56" s="267" t="s">
        <v>392</v>
      </c>
      <c r="C56" s="26"/>
      <c r="D56" s="26"/>
      <c r="E56" s="26"/>
      <c r="F56" s="154"/>
      <c r="G56" s="41"/>
      <c r="H56" s="40"/>
      <c r="I56" s="40"/>
      <c r="J56" s="154"/>
      <c r="K56" s="26"/>
      <c r="L56" s="26"/>
      <c r="M56" s="26"/>
    </row>
    <row r="57" spans="1:13" ht="12.75">
      <c r="A57" s="136"/>
      <c r="B57" s="40"/>
      <c r="C57" s="41" t="s">
        <v>766</v>
      </c>
      <c r="D57" s="26"/>
      <c r="E57" s="26"/>
      <c r="F57" s="154"/>
      <c r="G57" s="41">
        <f>VLOOKUP(F55,'Data Tables'!$A$249:$D$270,3,FALSE)</f>
        <v>0</v>
      </c>
      <c r="H57" s="26"/>
      <c r="I57" s="40"/>
      <c r="J57" s="154"/>
      <c r="K57" s="41">
        <f>VLOOKUP(J55,'Data Tables'!$A$249:$D$270,3,FALSE)</f>
        <v>0</v>
      </c>
      <c r="L57" s="26"/>
      <c r="M57" s="26"/>
    </row>
    <row r="58" spans="1:13" ht="12.75">
      <c r="A58" s="136" t="s">
        <v>772</v>
      </c>
      <c r="B58" s="41" t="s">
        <v>410</v>
      </c>
      <c r="C58" s="26"/>
      <c r="D58" s="26"/>
      <c r="E58" s="26"/>
      <c r="F58" s="154"/>
      <c r="G58" s="41">
        <f>VLOOKUP(F55,'Data Tables'!$A$249:$E$270,5,FALSE)</f>
        <v>0</v>
      </c>
      <c r="H58" s="40"/>
      <c r="I58" s="40"/>
      <c r="J58" s="154"/>
      <c r="K58" s="41">
        <f>VLOOKUP(J55,'Data Tables'!$A$249:$E$270,5,FALSE)</f>
        <v>0</v>
      </c>
      <c r="L58" s="26"/>
      <c r="M58" s="26"/>
    </row>
    <row r="59" spans="1:13" ht="12.75">
      <c r="A59" s="136" t="s">
        <v>39</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41</v>
      </c>
      <c r="B60" s="27" t="s">
        <v>815</v>
      </c>
      <c r="C60" s="41"/>
      <c r="D60" s="26"/>
      <c r="E60" s="26"/>
      <c r="F60" s="398">
        <f>'Calculations- All Data'!F69</f>
        <v>0</v>
      </c>
      <c r="G60" s="42" t="s">
        <v>663</v>
      </c>
      <c r="H60" s="42"/>
      <c r="I60" s="156"/>
      <c r="J60" s="398">
        <f>'Calculations- All Data'!J69</f>
        <v>0</v>
      </c>
      <c r="K60" s="42" t="s">
        <v>663</v>
      </c>
      <c r="L60" s="42"/>
      <c r="M60" s="26"/>
    </row>
    <row r="61" spans="1:13" ht="12.75">
      <c r="A61" s="136" t="s">
        <v>40</v>
      </c>
      <c r="B61" s="27" t="s">
        <v>17</v>
      </c>
      <c r="C61" s="41"/>
      <c r="D61" s="39"/>
      <c r="E61" s="26"/>
      <c r="F61" s="396">
        <f>'Calculations- All Data'!F70</f>
        <v>0</v>
      </c>
      <c r="G61" s="42" t="s">
        <v>663</v>
      </c>
      <c r="H61" s="42"/>
      <c r="I61" s="42"/>
      <c r="J61" s="397">
        <f>'Calculations- All Data'!J70</f>
        <v>0</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c r="G64" s="438"/>
      <c r="H64" s="438"/>
      <c r="I64" s="188"/>
      <c r="J64" s="437"/>
      <c r="K64" s="440"/>
      <c r="L64" s="441"/>
      <c r="M64" s="26"/>
    </row>
    <row r="65" spans="1:13" ht="12.75">
      <c r="A65" s="26"/>
      <c r="B65" s="40"/>
      <c r="C65" s="41" t="s">
        <v>764</v>
      </c>
      <c r="D65" s="26"/>
      <c r="E65" s="26"/>
      <c r="F65" s="442"/>
      <c r="G65" s="443"/>
      <c r="H65" s="443"/>
      <c r="I65" s="187"/>
      <c r="J65" s="442"/>
      <c r="K65" s="443"/>
      <c r="L65" s="466"/>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100</v>
      </c>
      <c r="G85" s="27" t="s">
        <v>663</v>
      </c>
      <c r="H85" s="39"/>
      <c r="I85" s="385" t="s">
        <v>409</v>
      </c>
      <c r="J85" s="395">
        <f>'Calculations- All Data'!J98</f>
        <v>100</v>
      </c>
      <c r="K85" s="26" t="s">
        <v>663</v>
      </c>
      <c r="L85" s="26"/>
      <c r="M85" s="26"/>
    </row>
    <row r="86" spans="1:13" ht="13.5" thickBot="1">
      <c r="A86" s="253" t="s">
        <v>117</v>
      </c>
      <c r="B86" s="26"/>
      <c r="C86" s="26"/>
      <c r="D86" s="26"/>
      <c r="E86" s="252"/>
      <c r="F86" s="399">
        <f>'Calculations- All Data'!F99</f>
        <v>100</v>
      </c>
      <c r="G86" s="27" t="s">
        <v>663</v>
      </c>
      <c r="H86" s="39"/>
      <c r="I86" s="385" t="s">
        <v>409</v>
      </c>
      <c r="J86" s="395">
        <f>'Calculations- All Data'!J99</f>
        <v>100</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271</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571</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0</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100</v>
      </c>
      <c r="H113" s="26" t="s">
        <v>63</v>
      </c>
      <c r="I113" s="26"/>
      <c r="J113" s="26"/>
      <c r="K113" s="26"/>
      <c r="L113" s="26"/>
      <c r="M113" s="26"/>
    </row>
    <row r="114" spans="1:13" ht="13.5" thickBot="1">
      <c r="A114" s="26"/>
      <c r="B114" s="26"/>
      <c r="C114" s="27" t="s">
        <v>25</v>
      </c>
      <c r="D114" s="26"/>
      <c r="E114" s="26"/>
      <c r="F114" s="324"/>
      <c r="G114" s="318">
        <f>'Calculations- All Data'!F118</f>
        <v>100</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100</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2.8645000000000067</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1.5754750000000037</v>
      </c>
      <c r="H130" s="26" t="s">
        <v>63</v>
      </c>
      <c r="I130" s="193"/>
      <c r="J130" s="193"/>
      <c r="K130" s="193"/>
      <c r="L130" s="26"/>
      <c r="M130" s="26"/>
    </row>
    <row r="131" spans="1:13" ht="12.75" customHeight="1">
      <c r="A131" s="109"/>
      <c r="B131" s="26"/>
      <c r="C131" s="320" t="s">
        <v>396</v>
      </c>
      <c r="D131" s="40"/>
      <c r="E131" s="40"/>
      <c r="F131" s="324" t="s">
        <v>111</v>
      </c>
      <c r="G131" s="248">
        <f>'Calculations- All Data'!F134</f>
        <v>0.46399469227573076</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1.111480307724273</v>
      </c>
      <c r="H133" s="26" t="s">
        <v>63</v>
      </c>
      <c r="I133" s="26"/>
      <c r="J133" s="372"/>
      <c r="K133" s="26"/>
      <c r="L133" s="26"/>
      <c r="M133" s="26"/>
    </row>
    <row r="134" spans="1:13" ht="13.5" thickBot="1">
      <c r="A134" s="109"/>
      <c r="B134" s="26"/>
      <c r="C134" s="267" t="s">
        <v>126</v>
      </c>
      <c r="D134" s="267"/>
      <c r="E134" s="267"/>
      <c r="F134" s="324" t="s">
        <v>110</v>
      </c>
      <c r="G134" s="395">
        <f>'Calculations- All Data'!F136</f>
        <v>7.00232593866292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6.3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3.151046672398314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3.151046672398314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2.930473405330432</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3</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3</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44376</v>
      </c>
      <c r="G4" s="523"/>
      <c r="H4" s="523"/>
      <c r="I4" s="524"/>
      <c r="J4" s="317"/>
      <c r="K4" s="317"/>
      <c r="L4" s="317"/>
      <c r="M4" s="317"/>
    </row>
    <row r="5" spans="1:13" ht="12.75">
      <c r="A5" s="317"/>
      <c r="B5" s="317"/>
      <c r="C5" s="317"/>
      <c r="D5" s="317" t="s">
        <v>94</v>
      </c>
      <c r="E5" s="317"/>
      <c r="F5" s="525" t="str">
        <f>'CREDIT CALCULATION FORM'!F7:K7</f>
        <v>Bishcroft T 7134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6.3</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100</v>
      </c>
      <c r="G56" s="117" t="s">
        <v>663</v>
      </c>
      <c r="H56" s="117"/>
      <c r="I56" s="117"/>
      <c r="J56" s="101">
        <f>'CREDIT CALCULATION FORM'!J50</f>
        <v>100</v>
      </c>
      <c r="K56" s="117" t="s">
        <v>663</v>
      </c>
      <c r="L56" s="117"/>
      <c r="M56" s="110"/>
    </row>
    <row r="57" spans="1:13" ht="12.75">
      <c r="A57" s="110"/>
      <c r="B57" s="131" t="s">
        <v>18</v>
      </c>
      <c r="C57" s="119"/>
      <c r="D57" s="116"/>
      <c r="E57" s="110"/>
      <c r="F57" s="247">
        <f>F56</f>
        <v>100</v>
      </c>
      <c r="G57" s="119" t="s">
        <v>663</v>
      </c>
      <c r="H57" s="117"/>
      <c r="I57" s="117"/>
      <c r="J57" s="247">
        <f>J56</f>
        <v>100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510</v>
      </c>
      <c r="D61" s="110"/>
      <c r="E61" s="110"/>
      <c r="F61" s="519">
        <f>'CREDIT CALCULATION FORM'!F55:I55</f>
        <v>0</v>
      </c>
      <c r="G61" s="520"/>
      <c r="H61" s="520"/>
      <c r="I61" s="189"/>
      <c r="J61" s="519">
        <f>'CREDIT CALCULATION FORM'!J55:M55</f>
        <v>0</v>
      </c>
      <c r="K61" s="520"/>
      <c r="L61" s="521"/>
      <c r="M61" s="110"/>
    </row>
    <row r="62" spans="1:13" ht="12.75">
      <c r="A62" s="110"/>
      <c r="B62" s="117"/>
      <c r="C62" s="119" t="s">
        <v>670</v>
      </c>
      <c r="D62" s="110"/>
      <c r="E62" s="110"/>
      <c r="F62" s="101">
        <f>'CREDIT CALCULATION FORM'!F56</f>
        <v>0</v>
      </c>
      <c r="G62" s="119"/>
      <c r="H62" s="117"/>
      <c r="I62" s="117"/>
      <c r="J62" s="101">
        <f>'CREDIT CALCULATION FORM'!J56</f>
        <v>0</v>
      </c>
      <c r="K62" s="119"/>
      <c r="L62" s="117"/>
      <c r="M62" s="110"/>
    </row>
    <row r="63" spans="1:13" ht="12.75">
      <c r="A63" s="110"/>
      <c r="B63" s="117"/>
      <c r="C63" s="119" t="s">
        <v>668</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671</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411</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686</v>
      </c>
      <c r="E67" s="110"/>
      <c r="F67" s="504" t="str">
        <f>CONCATENATE(F60,F66)</f>
        <v>00</v>
      </c>
      <c r="G67" s="505"/>
      <c r="H67" s="505"/>
      <c r="I67" s="189"/>
      <c r="J67" s="504" t="str">
        <f>CONCATENATE(J60,J66)</f>
        <v>00</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19</v>
      </c>
      <c r="C69" s="119"/>
      <c r="D69" s="110"/>
      <c r="E69" s="110"/>
      <c r="F69" s="247">
        <f>IF(F62="Yes",F65*F63,F65*F64)</f>
        <v>0</v>
      </c>
      <c r="G69" s="117" t="s">
        <v>663</v>
      </c>
      <c r="H69" s="117"/>
      <c r="I69" s="117"/>
      <c r="J69" s="247">
        <f>IF(J62="Yes",J65*J63,J65*J64)</f>
        <v>0</v>
      </c>
      <c r="K69" s="117" t="s">
        <v>663</v>
      </c>
      <c r="L69" s="117"/>
      <c r="M69" s="110"/>
    </row>
    <row r="70" spans="1:13" ht="12.75">
      <c r="A70" s="110"/>
      <c r="B70" s="131" t="s">
        <v>17</v>
      </c>
      <c r="C70" s="119"/>
      <c r="D70" s="116"/>
      <c r="E70" s="110"/>
      <c r="F70" s="247">
        <f>F68*F69</f>
        <v>0</v>
      </c>
      <c r="G70" s="119" t="s">
        <v>663</v>
      </c>
      <c r="H70" s="117"/>
      <c r="I70" s="117"/>
      <c r="J70" s="247">
        <f>J68*J69</f>
        <v>0</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510</v>
      </c>
      <c r="D74" s="110"/>
      <c r="E74" s="110"/>
      <c r="F74" s="519">
        <f>'CREDIT CALCULATION FORM'!F65</f>
        <v>0</v>
      </c>
      <c r="G74" s="520"/>
      <c r="H74" s="520"/>
      <c r="I74" s="189"/>
      <c r="J74" s="519">
        <f>'CREDIT CALCULATION FORM'!J65</f>
        <v>0</v>
      </c>
      <c r="K74" s="520"/>
      <c r="L74" s="52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686</v>
      </c>
      <c r="E80" s="110"/>
      <c r="F80" s="504" t="str">
        <f>CONCATENATE(F73,F79)</f>
        <v>00</v>
      </c>
      <c r="G80" s="505"/>
      <c r="H80" s="505"/>
      <c r="I80" s="189"/>
      <c r="J80" s="504" t="str">
        <f>CONCATENATE(J73,J79)</f>
        <v>00</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100</v>
      </c>
      <c r="G98" s="119" t="s">
        <v>663</v>
      </c>
      <c r="H98" s="191" t="s">
        <v>409</v>
      </c>
      <c r="I98" s="117"/>
      <c r="J98" s="402">
        <f>IF(SUM(J57,J69,J82,J95)=0,F98,SUM(J57,J82,J69,J95))</f>
        <v>100</v>
      </c>
      <c r="K98" s="110" t="s">
        <v>663</v>
      </c>
      <c r="L98" s="110"/>
      <c r="M98" s="110"/>
    </row>
    <row r="99" spans="1:13" ht="13.5" thickBot="1">
      <c r="A99" s="110"/>
      <c r="B99" s="116" t="s">
        <v>27</v>
      </c>
      <c r="C99" s="119"/>
      <c r="D99" s="110"/>
      <c r="E99" s="110"/>
      <c r="F99" s="402">
        <f>SUM(F96,F83,F70,F57)</f>
        <v>100</v>
      </c>
      <c r="G99" s="119" t="s">
        <v>663</v>
      </c>
      <c r="H99" s="191" t="s">
        <v>409</v>
      </c>
      <c r="I99" s="191"/>
      <c r="J99" s="402">
        <f>IF(SUM(J96,J83,J70,J57)=0,F99,SUM(J96,J83,J70,J57))</f>
        <v>100</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0</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Oquaga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0</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100</v>
      </c>
      <c r="G117" s="117" t="s">
        <v>663</v>
      </c>
      <c r="H117" s="117"/>
      <c r="I117" s="117"/>
      <c r="J117" s="110"/>
      <c r="K117" s="110"/>
      <c r="L117" s="110"/>
      <c r="M117" s="110"/>
    </row>
    <row r="118" spans="1:15" ht="12.75" customHeight="1" thickBot="1">
      <c r="A118" s="110"/>
      <c r="B118" s="110"/>
      <c r="C118" s="278" t="s">
        <v>25</v>
      </c>
      <c r="D118" s="278"/>
      <c r="E118" s="278"/>
      <c r="F118" s="389">
        <f>F111+J99</f>
        <v>100</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100</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2.8645000000000067</v>
      </c>
      <c r="G132" s="119" t="s">
        <v>663</v>
      </c>
      <c r="H132" s="129"/>
      <c r="I132" s="110"/>
      <c r="J132" s="110"/>
      <c r="K132" s="110"/>
      <c r="L132" s="110"/>
      <c r="M132" s="110"/>
    </row>
    <row r="133" spans="1:13" ht="12.75" customHeight="1">
      <c r="A133" s="110"/>
      <c r="B133" s="278" t="s">
        <v>387</v>
      </c>
      <c r="C133" s="117"/>
      <c r="D133" s="117"/>
      <c r="E133" s="110"/>
      <c r="F133" s="248">
        <f>F132*F48</f>
        <v>1.5754750000000037</v>
      </c>
      <c r="G133" s="119" t="s">
        <v>663</v>
      </c>
      <c r="H133" s="129"/>
      <c r="I133" s="110"/>
      <c r="J133" s="110"/>
      <c r="K133" s="110"/>
      <c r="L133" s="110"/>
      <c r="M133" s="110"/>
    </row>
    <row r="134" spans="1:13" ht="12.75" customHeight="1">
      <c r="A134" s="110"/>
      <c r="B134" s="117" t="s">
        <v>140</v>
      </c>
      <c r="C134" s="117"/>
      <c r="D134" s="117"/>
      <c r="E134" s="110"/>
      <c r="F134" s="248">
        <f>F133-(F133*(1-K45)*(1-L45))</f>
        <v>0.46399469227573076</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7.00232593866292</v>
      </c>
      <c r="G136" s="119" t="s">
        <v>693</v>
      </c>
      <c r="H136" s="129"/>
      <c r="I136" s="110"/>
      <c r="J136" s="110"/>
      <c r="K136" s="110"/>
      <c r="L136" s="110"/>
      <c r="M136" s="110"/>
    </row>
    <row r="137" spans="1:13" ht="12.75" customHeight="1">
      <c r="A137" s="110"/>
      <c r="B137" s="131" t="s">
        <v>85</v>
      </c>
      <c r="C137" s="119"/>
      <c r="D137" s="110"/>
      <c r="E137" s="110"/>
      <c r="F137" s="403">
        <f>IF(F43=0,"0",F136/F43)</f>
        <v>1.111480307724273</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6.3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3.151046672398314</v>
      </c>
      <c r="G153" s="120" t="s">
        <v>693</v>
      </c>
      <c r="H153" s="122"/>
      <c r="I153" s="211"/>
      <c r="J153" s="254"/>
      <c r="K153" s="254"/>
      <c r="L153" s="120"/>
      <c r="M153" s="120"/>
    </row>
    <row r="154" spans="1:13" ht="12.75">
      <c r="A154" s="110"/>
      <c r="B154" s="110"/>
      <c r="C154" s="110"/>
      <c r="D154" s="141" t="s">
        <v>64</v>
      </c>
      <c r="E154" s="212"/>
      <c r="F154" s="281">
        <f>IF(F43=0,"0",(F136-F153)/F43)</f>
        <v>0.6113141692483501</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3.151046672398314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3.151046672398314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2.930473405330432</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2.930473405330432</v>
      </c>
      <c r="G180" s="110" t="s">
        <v>101</v>
      </c>
      <c r="H180" s="110"/>
      <c r="I180" s="110"/>
      <c r="J180" s="110"/>
      <c r="K180" s="110"/>
      <c r="L180" s="110"/>
      <c r="M180" s="110"/>
    </row>
    <row r="181" spans="1:13" ht="13.5" thickBot="1">
      <c r="A181" s="110"/>
      <c r="B181" s="116" t="s">
        <v>77</v>
      </c>
      <c r="C181" s="415"/>
      <c r="D181" s="415"/>
      <c r="E181" s="415"/>
      <c r="F181" s="416">
        <f>ROUND(F180,0)</f>
        <v>3</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2.7</v>
      </c>
      <c r="G184" s="420" t="s">
        <v>101</v>
      </c>
      <c r="H184" s="110"/>
      <c r="I184" s="110"/>
      <c r="J184" s="110"/>
      <c r="K184" s="110"/>
      <c r="L184" s="110"/>
      <c r="M184" s="110"/>
    </row>
    <row r="185" spans="1:13" ht="15.75" thickBot="1">
      <c r="A185" s="110"/>
      <c r="B185" s="112" t="s">
        <v>75</v>
      </c>
      <c r="C185" s="421"/>
      <c r="D185" s="421"/>
      <c r="E185" s="421"/>
      <c r="F185" s="414">
        <f>ROUND(F184,0)</f>
        <v>3</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88</v>
      </c>
      <c r="B2" s="566"/>
      <c r="C2" s="566"/>
      <c r="D2" s="566"/>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9" t="s">
        <v>509</v>
      </c>
      <c r="B81" s="505"/>
      <c r="C81" s="23"/>
      <c r="D81" s="22"/>
      <c r="E81" s="22"/>
      <c r="F81" s="22"/>
      <c r="G81" s="22"/>
    </row>
    <row r="82" spans="1:7" ht="12.75">
      <c r="A82" s="580" t="s">
        <v>628</v>
      </c>
      <c r="B82" s="570" t="s">
        <v>503</v>
      </c>
      <c r="C82" s="578"/>
      <c r="D82" s="16"/>
      <c r="E82" s="5"/>
      <c r="F82" s="5"/>
      <c r="G82" s="5"/>
    </row>
    <row r="83" spans="1:7" ht="12.75">
      <c r="A83" s="581"/>
      <c r="B83" s="571"/>
      <c r="C83" s="579"/>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9" t="s">
        <v>773</v>
      </c>
      <c r="B123" s="574"/>
      <c r="D123" s="379"/>
      <c r="E123" s="45"/>
      <c r="F123" s="378"/>
      <c r="G123" s="22"/>
    </row>
    <row r="124" spans="1:7" ht="12.75">
      <c r="A124" s="572" t="s">
        <v>774</v>
      </c>
      <c r="B124" s="575" t="s">
        <v>845</v>
      </c>
      <c r="D124" s="380"/>
      <c r="E124" s="381"/>
      <c r="F124" s="16"/>
      <c r="G124" s="5"/>
    </row>
    <row r="125" spans="1:7" ht="12.75">
      <c r="A125" s="573"/>
      <c r="B125" s="576"/>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5" t="s">
        <v>624</v>
      </c>
      <c r="B131" s="57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5" t="s">
        <v>675</v>
      </c>
      <c r="B247" s="505"/>
      <c r="C247" s="505"/>
      <c r="D247" s="505"/>
      <c r="E247" s="506"/>
    </row>
    <row r="248" spans="1:5" ht="12.75">
      <c r="A248" s="28" t="s">
        <v>672</v>
      </c>
      <c r="B248" s="585" t="s">
        <v>673</v>
      </c>
      <c r="C248" s="586"/>
      <c r="D248" s="586"/>
      <c r="E248" s="228" t="s">
        <v>865</v>
      </c>
    </row>
    <row r="249" spans="1:5" ht="12.75">
      <c r="A249" s="223" t="s">
        <v>848</v>
      </c>
      <c r="B249" s="224">
        <v>28</v>
      </c>
      <c r="C249" s="564" t="s">
        <v>121</v>
      </c>
      <c r="D249" s="563"/>
      <c r="E249" s="6" t="s">
        <v>120</v>
      </c>
    </row>
    <row r="250" spans="1:5" ht="12.75">
      <c r="A250" s="31" t="s">
        <v>852</v>
      </c>
      <c r="B250" s="32">
        <v>10</v>
      </c>
      <c r="C250" s="560" t="s">
        <v>674</v>
      </c>
      <c r="D250" s="584"/>
      <c r="E250" s="7" t="s">
        <v>864</v>
      </c>
    </row>
    <row r="251" spans="1:5" ht="12.75">
      <c r="A251" s="31" t="s">
        <v>850</v>
      </c>
      <c r="B251" s="32">
        <v>9</v>
      </c>
      <c r="C251" s="560" t="s">
        <v>674</v>
      </c>
      <c r="D251" s="584"/>
      <c r="E251" s="7" t="s">
        <v>864</v>
      </c>
    </row>
    <row r="252" spans="1:5" ht="12.75">
      <c r="A252" s="33" t="s">
        <v>851</v>
      </c>
      <c r="B252" s="222">
        <v>7</v>
      </c>
      <c r="C252" s="567" t="s">
        <v>674</v>
      </c>
      <c r="D252" s="568"/>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67" t="s">
        <v>674</v>
      </c>
      <c r="D255" s="568"/>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9:D259"/>
    <mergeCell ref="A131:B131"/>
    <mergeCell ref="C82:C83"/>
    <mergeCell ref="A82:A83"/>
    <mergeCell ref="C270:D270"/>
    <mergeCell ref="C252:D252"/>
    <mergeCell ref="C251:D251"/>
    <mergeCell ref="C250:D250"/>
    <mergeCell ref="C253:D253"/>
    <mergeCell ref="B248:D248"/>
    <mergeCell ref="C257:D257"/>
    <mergeCell ref="A2:H2"/>
    <mergeCell ref="C255:D255"/>
    <mergeCell ref="C263:D263"/>
    <mergeCell ref="A81:B81"/>
    <mergeCell ref="B82:B83"/>
    <mergeCell ref="C260:D260"/>
    <mergeCell ref="A247:E247"/>
    <mergeCell ref="A124:A125"/>
    <mergeCell ref="A123:B123"/>
    <mergeCell ref="B124:B125"/>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5" t="s">
        <v>718</v>
      </c>
      <c r="B33" s="505"/>
      <c r="C33" s="505"/>
      <c r="D33" s="505"/>
      <c r="E33" s="505"/>
      <c r="F33" s="506"/>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5" t="s">
        <v>264</v>
      </c>
      <c r="B60" s="505"/>
      <c r="C60" s="505"/>
      <c r="D60" s="505"/>
      <c r="E60" s="505"/>
      <c r="F60" s="506"/>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2021-06-29T15:13:03Z</dcterms:modified>
  <cp:category/>
  <cp:version/>
  <cp:contentType/>
  <cp:contentStatus/>
</cp:coreProperties>
</file>