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<sst xmlns="http://schemas.openxmlformats.org/spreadsheetml/2006/main" count="1904" uniqueCount="880">
  <si>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</si>
  <si>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</si>
  <si>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</si>
  <si>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</si>
  <si>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</si>
  <si>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</si>
  <si>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</si>
  <si>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</si>
  <si>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</si>
  <si>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</si>
  <si>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</si>
  <si>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</si>
  <si>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</si>
  <si>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</si>
  <si>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</si>
  <si>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</si>
  <si>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</si>
  <si>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</si>
  <si>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</si>
  <si>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</si>
  <si>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</si>
  <si>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</si>
  <si>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</si>
  <si>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</si>
  <si>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</si>
  <si>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</si>
  <si>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</si>
  <si>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</si>
  <si>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</si>
  <si>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</si>
  <si>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</si>
  <si>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</si>
  <si>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</si>
  <si>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</si>
  <si>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</si>
  <si>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</si>
  <si>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</si>
  <si>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</si>
  <si>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</si>
  <si>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</si>
  <si>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</si>
  <si>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</si>
  <si>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</si>
  <si>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</si>
  <si>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</si>
  <si>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</si>
  <si>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</si>
  <si>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</si>
  <si>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</si>
  <si>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</si>
  <si>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</si>
  <si>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</si>
  <si>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</si>
  <si>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</si>
  <si>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</si>
  <si>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</si>
  <si>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</si>
  <si>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</si>
  <si>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</si>
  <si>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</si>
  <si>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</si>
  <si>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</si>
  <si>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</si>
  <si>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</si>
  <si>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</si>
  <si>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</si>
  <si>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</si>
  <si>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</si>
  <si>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</si>
  <si>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</si>
  <si>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</si>
  <si>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</si>
  <si>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</si>
  <si>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</si>
  <si>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</si>
  <si>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</si>
  <si>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</si>
  <si>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</si>
  <si>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</si>
  <si>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</si>
  <si>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</si>
  <si>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</si>
  <si>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</si>
  <si>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</si>
  <si>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</si>
  <si>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</si>
  <si>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</si>
  <si>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</si>
  <si>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</si>
  <si>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</si>
  <si>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</si>
  <si>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</si>
  <si>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</si>
  <si>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</si>
  <si>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</si>
  <si>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</si>
  <si>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</si>
  <si>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</si>
  <si>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</si>
  <si>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</si>
  <si>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</si>
  <si>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</si>
  <si>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</si>
  <si>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</si>
  <si>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</si>
  <si>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</si>
  <si>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</si>
  <si>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</si>
  <si>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</si>
  <si>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</si>
  <si>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</si>
  <si>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</si>
  <si>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</si>
  <si>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</si>
  <si>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</si>
  <si>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</si>
  <si>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</si>
  <si>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</si>
  <si>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</si>
  <si>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</si>
  <si>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</si>
  <si>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</si>
  <si>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</si>
  <si>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</si>
  <si>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</si>
  <si>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</si>
  <si>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</si>
  <si>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</si>
  <si>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</si>
  <si>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</si>
  <si>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</si>
  <si>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</si>
  <si>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</si>
  <si>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</si>
  <si>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</si>
  <si>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</si>
  <si>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</si>
  <si>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</si>
  <si>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</si>
  <si>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</si>
  <si>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</si>
  <si>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</si>
  <si>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</si>
  <si>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</si>
  <si>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</si>
  <si>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</si>
  <si>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</si>
  <si>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</si>
  <si>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</si>
  <si>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</si>
  <si>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</si>
  <si>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</si>
  <si>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</si>
  <si>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</si>
  <si>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</si>
  <si>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</si>
  <si>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</si>
  <si>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</si>
  <si>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</si>
  <si>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</si>
  <si>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</si>
  <si>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</si>
  <si>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</si>
  <si>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</si>
  <si>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</si>
  <si>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</si>
  <si>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</si>
  <si>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</si>
  <si>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</si>
  <si>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</si>
  <si>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</si>
  <si>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</si>
  <si>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</si>
  <si>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</si>
  <si>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</si>
  <si>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</si>
  <si>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</si>
  <si>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</si>
  <si>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</si>
  <si>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</si>
  <si>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</si>
  <si>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</si>
  <si>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</si>
  <si>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</si>
  <si>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</si>
  <si>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</si>
  <si>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</si>
  <si>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</si>
  <si>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</si>
  <si>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</si>
  <si>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</si>
  <si>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</si>
  <si>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</si>
  <si>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</si>
  <si>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</si>
  <si>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</si>
  <si>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</si>
  <si>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</si>
  <si>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</si>
  <si>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</si>
  <si>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</si>
  <si>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</si>
  <si>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</si>
  <si>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</si>
  <si>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</si>
  <si>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</si>
  <si>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</si>
  <si>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</si>
  <si>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</si>
  <si>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</si>
  <si>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</si>
  <si>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</si>
  <si>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</si>
  <si>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</si>
  <si>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</si>
  <si>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</si>
  <si>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</si>
  <si>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</si>
  <si>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</si>
  <si>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</si>
  <si>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</si>
  <si>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</si>
  <si>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</si>
  <si>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</si>
  <si>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</si>
  <si>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</si>
  <si>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</si>
  <si>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</si>
  <si>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</si>
  <si>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</si>
  <si>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</si>
  <si>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</si>
  <si>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</si>
  <si>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</si>
  <si>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</si>
  <si>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</si>
  <si>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</si>
  <si>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</si>
  <si>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</si>
  <si>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</si>
  <si>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</si>
  <si>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</si>
  <si>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</si>
  <si>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</si>
  <si>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</si>
  <si>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</si>
  <si>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</si>
  <si>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</si>
  <si>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</si>
  <si>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</si>
  <si>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</si>
  <si>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</si>
  <si>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</si>
  <si>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</si>
  <si>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</si>
  <si>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</si>
  <si>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</si>
  <si>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</si>
  <si>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</si>
  <si>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</si>
  <si>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</si>
  <si>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</si>
  <si>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</si>
  <si>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</si>
  <si>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</si>
  <si>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</si>
  <si>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</si>
  <si>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</si>
  <si>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</si>
  <si>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</si>
  <si>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</si>
  <si>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</si>
  <si>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</si>
  <si>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</si>
  <si>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</si>
  <si>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</si>
  <si>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</si>
  <si>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</si>
  <si>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</si>
  <si>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</si>
  <si>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</si>
  <si>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</si>
  <si>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</si>
  <si>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</si>
  <si>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</si>
  <si>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</si>
  <si>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</si>
  <si>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</si>
  <si>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</si>
  <si>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</si>
  <si>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</si>
  <si>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</si>
  <si>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</si>
  <si>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</si>
  <si>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</si>
  <si>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</si>
  <si>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</si>
  <si>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</si>
  <si>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</si>
  <si>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</si>
  <si>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</si>
  <si>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</si>
  <si>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</si>
  <si>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</si>
  <si>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</si>
  <si>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</si>
  <si>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</si>
  <si>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</si>
  <si>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</si>
  <si>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</si>
  <si>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</si>
  <si>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</si>
  <si>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</si>
  <si>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</si>
  <si>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</si>
  <si>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</si>
  <si>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</si>
  <si>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</si>
  <si>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</si>
  <si>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</si>
  <si>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</si>
  <si>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</si>
  <si>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</si>
  <si>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</si>
  <si>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</si>
  <si>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</si>
  <si>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</si>
  <si>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</si>
  <si>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</si>
  <si>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</si>
  <si>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</si>
  <si>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</si>
  <si>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</si>
  <si>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</si>
  <si>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</si>
  <si>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</si>
  <si>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</si>
  <si>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</si>
  <si>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</si>
  <si>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</si>
  <si>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</si>
  <si>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</si>
  <si>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</si>
  <si>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</si>
  <si>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</si>
  <si>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</si>
  <si>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</si>
  <si>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</si>
  <si>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</si>
  <si>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</si>
  <si>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</si>
  <si>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</si>
  <si>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</si>
  <si>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</si>
  <si>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</si>
  <si>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</si>
  <si>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</si>
  <si>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</si>
  <si>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</si>
  <si>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</si>
  <si>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</si>
  <si>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</si>
  <si>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</si>
  <si>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</si>
  <si>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</si>
  <si>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</si>
  <si>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</si>
  <si>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</si>
  <si>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</si>
  <si>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</si>
  <si>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</si>
  <si>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</si>
  <si>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</si>
  <si>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</si>
  <si>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</si>
  <si>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</si>
  <si>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</si>
  <si>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</si>
  <si>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</si>
  <si>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</si>
  <si>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</si>
  <si>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</si>
  <si>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</si>
  <si>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</si>
  <si>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</si>
  <si>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</si>
  <si>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</si>
  <si>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</si>
  <si>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</si>
  <si>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</si>
  <si>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</si>
  <si>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</si>
  <si>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</si>
  <si>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</si>
  <si>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</si>
  <si>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</si>
  <si>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</si>
  <si>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</si>
  <si>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</si>
  <si>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</si>
  <si>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</si>
  <si>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</si>
  <si>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</si>
  <si>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</si>
  <si>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</si>
  <si>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</si>
  <si>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</si>
  <si>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</si>
  <si>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</si>
  <si>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</si>
  <si>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</si>
  <si>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</si>
  <si>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</si>
  <si>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</si>
  <si>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</si>
  <si>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</si>
  <si>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</si>
  <si>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</si>
  <si>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</si>
  <si>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</si>
  <si>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</si>
  <si>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</si>
  <si>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</si>
  <si>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</si>
  <si>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</si>
  <si>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</si>
  <si>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</si>
  <si>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</si>
  <si>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</si>
  <si>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</si>
  <si>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</si>
  <si>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</si>
  <si>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</si>
  <si>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</si>
  <si>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</si>
  <si>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</si>
  <si>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</si>
  <si>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</si>
  <si>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</si>
  <si>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</si>
  <si>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</si>
  <si>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</si>
  <si>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</si>
  <si>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</si>
  <si>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</si>
  <si>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</si>
  <si>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</si>
  <si>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</si>
  <si>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</si>
  <si>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</si>
  <si>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</si>
  <si>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</si>
  <si>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</si>
  <si>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</si>
  <si>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</si>
  <si>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</si>
  <si>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</si>
  <si>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</si>
  <si>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</si>
  <si>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</si>
  <si>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</si>
  <si>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</si>
  <si>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</si>
  <si>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</si>
  <si>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</si>
  <si>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</si>
  <si>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</si>
  <si>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</si>
  <si>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</si>
  <si>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</si>
  <si>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</si>
  <si>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</si>
  <si>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</si>
  <si>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</si>
  <si>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</si>
  <si>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</si>
  <si>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</si>
  <si>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</si>
  <si>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</si>
  <si>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</si>
  <si>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</si>
  <si>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</si>
  <si>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</si>
  <si>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</si>
  <si>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</si>
  <si>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</si>
  <si>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</si>
  <si>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</si>
  <si>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</si>
  <si>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</si>
  <si>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</si>
  <si>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</si>
  <si>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</si>
  <si>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</si>
  <si>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</si>
  <si>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</si>
  <si>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</si>
  <si>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</si>
  <si>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</si>
  <si>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</si>
  <si>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</si>
  <si>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</si>
  <si>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</si>
  <si>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</si>
  <si>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</si>
  <si>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</si>
  <si>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</si>
  <si>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</si>
  <si>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</si>
  <si>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</si>
  <si>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</si>
  <si>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</si>
  <si>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</si>
  <si>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</si>
  <si>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</si>
  <si>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</si>
  <si>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</si>
  <si>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</si>
  <si>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</si>
  <si>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</si>
  <si>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</si>
  <si>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</si>
  <si>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</si>
  <si>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</si>
  <si>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</si>
  <si>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</si>
  <si>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</si>
  <si>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</si>
  <si>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</si>
  <si>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</si>
  <si>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</si>
  <si>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</si>
  <si>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</si>
  <si>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</si>
  <si>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</si>
  <si>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</si>
  <si>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</si>
  <si>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</si>
  <si>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</si>
  <si>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</si>
  <si>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</si>
  <si>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</si>
  <si>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</si>
  <si>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</si>
  <si>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</si>
  <si>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</si>
  <si>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</si>
  <si>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</si>
  <si>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</si>
  <si>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</si>
  <si>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</si>
  <si>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</si>
  <si>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</si>
  <si>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</si>
  <si>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</si>
  <si>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</si>
  <si>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</si>
  <si>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</si>
  <si>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</si>
  <si>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</si>
  <si>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</si>
  <si>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</si>
  <si>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</si>
  <si>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</si>
  <si>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</si>
  <si>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</si>
  <si>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</si>
  <si>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</si>
  <si>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</si>
  <si>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</si>
  <si>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</si>
  <si>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</si>
  <si>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</si>
  <si>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</si>
  <si>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</si>
  <si>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</si>
  <si>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</si>
  <si>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</si>
  <si>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</si>
  <si>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</si>
  <si>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</si>
  <si>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</si>
  <si>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</si>
  <si>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</si>
  <si>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</si>
  <si>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</si>
  <si>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</si>
  <si>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</si>
  <si>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</si>
  <si>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</si>
  <si>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</si>
  <si>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</si>
  <si>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</si>
  <si>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</si>
  <si>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</si>
  <si>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</si>
  <si>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</si>
  <si>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</si>
  <si>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</si>
  <si>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</si>
  <si>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</si>
  <si>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</si>
  <si>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</si>
  <si>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</si>
  <si>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</si>
  <si>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</si>
  <si>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</si>
  <si>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</si>
  <si>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</si>
  <si>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</si>
  <si>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</si>
  <si>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</si>
  <si>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</si>
  <si>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</si>
  <si>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</si>
  <si>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</si>
  <si>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</si>
  <si>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</si>
  <si>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</si>
  <si>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</si>
  <si>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</si>
  <si>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</si>
  <si>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</si>
  <si>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</si>
  <si>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</si>
  <si>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</si>
  <si>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</si>
  <si>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</si>
  <si>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</si>
  <si>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</si>
  <si>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</si>
  <si>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</si>
  <si>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</si>
  <si>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</si>
  <si>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</si>
  <si>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</si>
  <si>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</si>
  <si>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</si>
  <si>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</si>
  <si>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</si>
  <si>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</si>
  <si>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</si>
  <si>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</si>
  <si>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</si>
  <si>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</si>
  <si>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</si>
  <si>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</si>
  <si>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</si>
  <si>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</si>
  <si>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</si>
  <si>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</si>
  <si>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</si>
  <si>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</si>
  <si>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</si>
  <si>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</si>
  <si>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</si>
  <si>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</si>
  <si>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</si>
  <si>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</si>
  <si>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</si>
  <si>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</si>
  <si>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</si>
  <si>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</si>
  <si>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</si>
  <si>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</si>
  <si>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</si>
  <si>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</si>
  <si>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</si>
  <si>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</si>
  <si>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</si>
  <si>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</si>
  <si>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</si>
  <si>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</si>
  <si>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</si>
  <si>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</si>
  <si>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</si>
  <si>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</si>
  <si>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</si>
  <si>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</si>
  <si>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</si>
  <si>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</si>
  <si>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</si>
  <si>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</si>
  <si>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</si>
  <si>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</si>
  <si>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</si>
  <si>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</si>
  <si>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</si>
  <si>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</si>
  <si>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</si>
  <si>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</si>
  <si>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</si>
  <si>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</si>
  <si>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</si>
  <si>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</si>
  <si>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</si>
  <si>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</si>
  <si>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</si>
  <si>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</si>
  <si>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</si>
  <si>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</si>
  <si>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</si>
  <si>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</si>
  <si>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</si>
  <si>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</si>
  <si>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</si>
  <si>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</si>
  <si>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</si>
  <si>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</si>
  <si>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</si>
  <si>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</si>
  <si>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</si>
  <si>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</si>
  <si>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</si>
  <si>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</si>
  <si>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</si>
  <si>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</si>
  <si>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</si>
  <si>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</si>
  <si>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</si>
  <si>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</si>
  <si>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</si>
  <si>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</si>
  <si>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</si>
  <si>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</si>
  <si>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</si>
  <si>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</si>
  <si>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</si>
  <si>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</si>
  <si>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</si>
  <si>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</si>
  <si>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</si>
  <si>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</si>
  <si>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</si>
  <si>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</si>
  <si>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</si>
  <si>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</si>
  <si>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</si>
  <si>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</si>
  <si>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</si>
  <si>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</si>
  <si>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</si>
  <si>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</si>
  <si>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</si>
  <si>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</si>
  <si>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</si>
  <si>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</si>
  <si>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</si>
  <si>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</si>
  <si>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</si>
  <si>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</si>
  <si>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</si>
  <si>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</si>
  <si>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</si>
  <si>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</si>
  <si>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</si>
  <si>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</si>
  <si>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</si>
  <si>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</si>
  <si>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</si>
  <si>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</si>
  <si>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</si>
  <si>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</si>
  <si>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</si>
  <si>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</si>
  <si>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</si>
  <si>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</si>
  <si>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</si>
  <si>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</si>
  <si>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</si>
  <si>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</si>
  <si>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</si>
  <si>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</si>
  <si>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</si>
  <si>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</si>
  <si>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</si>
  <si>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</si>
  <si>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</si>
  <si>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</si>
  <si>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</si>
  <si>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</si>
  <si>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</si>
  <si>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</si>
  <si>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</si>
  <si>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</si>
  <si>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</si>
  <si>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</si>
  <si>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</si>
  <si>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</si>
  <si>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</si>
  <si>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</si>
  <si>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</si>
  <si>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</si>
  <si>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</si>
  <si>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</si>
  <si>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</si>
  <si>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</si>
  <si>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</si>
  <si>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</si>
  <si>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</si>
  <si>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</si>
  <si>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</si>
  <si>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</si>
  <si>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</si>
  <si>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</si>
  <si>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</si>
  <si>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</si>
  <si>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</si>
  <si>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</si>
  <si>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</si>
  <si>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</si>
  <si>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</si>
  <si>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</si>
  <si>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</si>
  <si>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</si>
  <si>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</si>
  <si>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</si>
  <si>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</si>
  <si>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</si>
  <si>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</si>
  <si>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</si>
  <si>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</si>
  <si>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</si>
  <si>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</si>
  <si>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</si>
  <si>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</si>
  <si>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</si>
  <si>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</si>
  <si>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</si>
  <si>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</si>
  <si>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</si>
  <si>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</si>
  <si>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</si>
  <si>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</si>
  <si>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</si>
  <si>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</si>
  <si>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</si>
  <si>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</si>
  <si>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</si>
  <si>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</si>
  <si>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</si>
  <si>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</si>
  <si>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</si>
  <si>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</si>
  <si>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</si>
  <si>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</si>
  <si>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</si>
  <si>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</si>
  <si>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</si>
  <si>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</si>
  <si>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</si>
  <si>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</si>
  <si>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</si>
  <si>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</si>
  <si>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</si>
  <si>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</si>
  <si>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</si>
  <si>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</si>
  <si>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</si>
  <si>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</si>
  <si>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</si>
  <si>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</si>
  <si>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</si>
  <si>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</si>
  <si>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</si>
  <si>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</si>
  <si>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</si>
  <si>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</si>
  <si>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</si>
  <si>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</si>
  <si>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</si>
  <si>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</si>
  <si>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</si>
  <si>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</si>
  <si>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</si>
  <si>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</si>
  <si>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</si>
  <si>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</si>
  <si>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</si>
  <si>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6558 F 1 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</si>
</sst>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I164" sqref="I16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44384</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4</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6.3</v>
      </c>
      <c r="G57" s="41" t="str">
        <f>VLOOKUP(F55,'Data Tables'!$A$249:$D$270,3,FALSE)</f>
        <v>lbs/1000 gallons</v>
      </c>
      <c r="H57" s="26"/>
      <c r="I57" s="40"/>
      <c r="J57" s="154">
        <v>6.3</v>
      </c>
      <c r="K57" s="41" t="str">
        <f>VLOOKUP(J55,'Data Tables'!$A$249:$D$270,3,FALSE)</f>
        <v>lbs/1000 gallons</v>
      </c>
      <c r="L57" s="26"/>
      <c r="M57" s="26"/>
    </row>
    <row r="58" spans="1:13" ht="12.75">
      <c r="A58" s="136" t="s">
        <v>772</v>
      </c>
      <c r="B58" s="41" t="s">
        <v>410</v>
      </c>
      <c r="C58" s="26"/>
      <c r="D58" s="26"/>
      <c r="E58" s="26"/>
      <c r="F58" s="154">
        <v>23.69</v>
      </c>
      <c r="G58" s="41" t="str">
        <f>VLOOKUP(F55,'Data Tables'!$A$249:$E$270,5,FALSE)</f>
        <v>1000 gallons/ac</v>
      </c>
      <c r="H58" s="40"/>
      <c r="I58" s="40"/>
      <c r="J58" s="154">
        <v>23.69</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561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366.8463163738831</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165.08084236824737</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165.08084236824737</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153.52518340247008</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154</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139</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44384</v>
      </c>
      <c r="G4" s="537"/>
      <c r="H4" s="537"/>
      <c r="I4" s="538"/>
      <c r="J4" s="317"/>
      <c r="K4" s="317"/>
      <c r="L4" s="317"/>
      <c r="M4" s="317"/>
    </row>
    <row r="5" spans="1:13" ht="12.75">
      <c r="A5" s="317"/>
      <c r="B5" s="317"/>
      <c r="C5" s="317"/>
      <c r="D5" s="317" t="s">
        <v>94</v>
      </c>
      <c r="E5" s="317"/>
      <c r="F5" s="539" t="str">
        <f>'CREDIT CALCULATION FORM'!F7:K7</f>
        <v>Bishcroft T 6558 F 1 A</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4</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6.3</v>
      </c>
      <c r="G63" s="117" t="str">
        <f>'CREDIT CALCULATION FORM'!G57</f>
        <v>lbs/1000 gallons</v>
      </c>
      <c r="H63" s="110"/>
      <c r="I63" s="117"/>
      <c r="J63" s="101">
        <f>'CREDIT CALCULATION FORM'!J57</f>
        <v>6.3</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23.69</v>
      </c>
      <c r="G65" s="117" t="str">
        <f>'CREDIT CALCULATION FORM'!G58</f>
        <v>1000 gallons/ac</v>
      </c>
      <c r="H65" s="117"/>
      <c r="I65" s="117"/>
      <c r="J65" s="101">
        <f>'CREDIT CALCULATION FORM'!J58</f>
        <v>23.69</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Mardin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366.8463163738831</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165.08084236824737</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165.08084236824737</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165.08084236824737</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153.52518340247008</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153.52518340247008</v>
      </c>
      <c r="G180" s="110" t="s">
        <v>101</v>
      </c>
      <c r="H180" s="110"/>
      <c r="I180" s="110"/>
      <c r="J180" s="110"/>
      <c r="K180" s="110"/>
      <c r="L180" s="110"/>
      <c r="M180" s="110"/>
    </row>
    <row r="181" spans="1:13" ht="13.5" thickBot="1">
      <c r="A181" s="110"/>
      <c r="B181" s="116" t="s">
        <v>77</v>
      </c>
      <c r="C181" s="415"/>
      <c r="D181" s="415"/>
      <c r="E181" s="415"/>
      <c r="F181" s="416">
        <f>ROUND(F180,0)</f>
        <v>154</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138.6</v>
      </c>
      <c r="G184" s="420" t="s">
        <v>101</v>
      </c>
      <c r="H184" s="110"/>
      <c r="I184" s="110"/>
      <c r="J184" s="110"/>
      <c r="K184" s="110"/>
      <c r="L184" s="110"/>
      <c r="M184" s="110"/>
    </row>
    <row r="185" spans="1:13" ht="15.75" thickBot="1">
      <c r="A185" s="110"/>
      <c r="B185" s="112" t="s">
        <v>75</v>
      </c>
      <c r="C185" s="421"/>
      <c r="D185" s="421"/>
      <c r="E185" s="421"/>
      <c r="F185" s="414">
        <f>ROUND(F184,0)</f>
        <v>139</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2021-07-07T13:51:42Z</dcterms:modified>
  <cp:category/>
  <cp:version/>
  <cp:contentType/>
  <cp:contentStatus/>
</cp:coreProperties>
</file>