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8"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<sst xmlns="http://schemas.openxmlformats.org/spreadsheetml/2006/main" count="1904" uniqueCount="880">
  <si>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</si>
  <si>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</si>
  <si>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</si>
  <si>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</si>
  <si>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</si>
  <si>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</si>
  <si>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</si>
  <si>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</si>
  <si>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</si>
  <si>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</si>
  <si>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</si>
  <si>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</si>
  <si>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</si>
  <si>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</si>
  <si>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</si>
  <si>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</si>
  <si>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</si>
  <si>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</si>
  <si>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</si>
  <si>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</si>
  <si>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</si>
  <si>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</si>
  <si>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</si>
  <si>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</si>
  <si>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</si>
  <si>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</si>
  <si>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</si>
  <si>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</si>
  <si>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</si>
  <si>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</si>
  <si>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</si>
  <si>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</si>
  <si>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</si>
  <si>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</si>
  <si>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</si>
  <si>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</si>
  <si>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</si>
  <si>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</si>
  <si>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</si>
  <si>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</si>
  <si>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</si>
  <si>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</si>
  <si>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</si>
  <si>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</si>
  <si>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</si>
  <si>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</si>
  <si>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</si>
  <si>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</si>
  <si>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</si>
  <si>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</si>
  <si>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</si>
  <si>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</si>
  <si>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</si>
  <si>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</si>
  <si>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</si>
  <si>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</si>
  <si>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</si>
  <si>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</si>
  <si>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</si>
  <si>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</si>
  <si>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</si>
  <si>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</si>
  <si>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</si>
  <si>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</si>
  <si>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</si>
  <si>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</si>
  <si>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</si>
  <si>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</si>
  <si>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</si>
  <si>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</si>
  <si>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</si>
  <si>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</si>
  <si>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</si>
  <si>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</si>
  <si>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</si>
  <si>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</si>
  <si>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</si>
  <si>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</si>
  <si>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</si>
  <si>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</si>
  <si>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</si>
  <si>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</si>
  <si>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</si>
  <si>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</si>
  <si>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</si>
  <si>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</si>
  <si>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</si>
  <si>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</si>
  <si>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</si>
  <si>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</si>
  <si>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</si>
  <si>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</si>
  <si>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</si>
  <si>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</si>
  <si>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</si>
  <si>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</si>
  <si>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</si>
  <si>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</si>
  <si>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</si>
  <si>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</si>
  <si>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</si>
  <si>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</si>
  <si>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</si>
  <si>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</si>
  <si>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</si>
  <si>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</si>
  <si>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</si>
  <si>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</si>
  <si>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</si>
  <si>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</si>
  <si>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</si>
  <si>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</si>
  <si>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</si>
  <si>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</si>
  <si>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</si>
  <si>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</si>
  <si>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</si>
  <si>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</si>
  <si>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</si>
  <si>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</si>
  <si>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</si>
  <si>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</si>
  <si>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</si>
  <si>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</si>
  <si>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</si>
  <si>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</si>
  <si>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</si>
  <si>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</si>
  <si>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</si>
  <si>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</si>
  <si>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</si>
  <si>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</si>
  <si>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</si>
  <si>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</si>
  <si>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</si>
  <si>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</si>
  <si>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</si>
  <si>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</si>
  <si>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</si>
  <si>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</si>
  <si>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</si>
  <si>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</si>
  <si>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</si>
  <si>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</si>
  <si>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</si>
  <si>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</si>
  <si>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</si>
  <si>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</si>
  <si>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</si>
  <si>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</si>
  <si>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</si>
  <si>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</si>
  <si>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</si>
  <si>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</si>
  <si>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</si>
  <si>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</si>
  <si>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</si>
  <si>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</si>
  <si>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</si>
  <si>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</si>
  <si>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</si>
  <si>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</si>
  <si>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</si>
  <si>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</si>
  <si>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</si>
  <si>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</si>
  <si>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</si>
  <si>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</si>
  <si>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</si>
  <si>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</si>
  <si>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</si>
  <si>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</si>
  <si>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</si>
  <si>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</si>
  <si>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</si>
  <si>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</si>
  <si>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</si>
  <si>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</si>
  <si>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</si>
  <si>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</si>
  <si>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</si>
  <si>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</si>
  <si>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</si>
  <si>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</si>
  <si>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</si>
  <si>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</si>
  <si>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</si>
  <si>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</si>
  <si>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</si>
  <si>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</si>
  <si>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</si>
  <si>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</si>
  <si>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</si>
  <si>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</si>
  <si>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</si>
  <si>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</si>
  <si>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</si>
  <si>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</si>
  <si>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</si>
  <si>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</si>
  <si>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</si>
  <si>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</si>
  <si>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</si>
  <si>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</si>
  <si>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</si>
  <si>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</si>
  <si>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</si>
  <si>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</si>
  <si>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</si>
  <si>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</si>
  <si>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</si>
  <si>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</si>
  <si>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</si>
  <si>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</si>
  <si>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</si>
  <si>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</si>
  <si>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</si>
  <si>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</si>
  <si>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</si>
  <si>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</si>
  <si>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</si>
  <si>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</si>
  <si>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</si>
  <si>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</si>
  <si>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</si>
  <si>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</si>
  <si>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</si>
  <si>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</si>
  <si>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</si>
  <si>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</si>
  <si>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</si>
  <si>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</si>
  <si>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</si>
  <si>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</si>
  <si>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</si>
  <si>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</si>
  <si>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</si>
  <si>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</si>
  <si>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</si>
  <si>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</si>
  <si>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</si>
  <si>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</si>
  <si>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</si>
  <si>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</si>
  <si>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</si>
  <si>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</si>
  <si>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</si>
  <si>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</si>
  <si>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</si>
  <si>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</si>
  <si>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</si>
  <si>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</si>
  <si>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</si>
  <si>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</si>
  <si>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</si>
  <si>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</si>
  <si>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</si>
  <si>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</si>
  <si>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</si>
  <si>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</si>
  <si>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</si>
  <si>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</si>
  <si>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</si>
  <si>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</si>
  <si>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</si>
  <si>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</si>
  <si>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</si>
  <si>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</si>
  <si>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</si>
  <si>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</si>
  <si>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</si>
  <si>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</si>
  <si>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</si>
  <si>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</si>
  <si>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</si>
  <si>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</si>
  <si>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</si>
  <si>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</si>
  <si>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</si>
  <si>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</si>
  <si>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</si>
  <si>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</si>
  <si>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</si>
  <si>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</si>
  <si>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</si>
  <si>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</si>
  <si>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</si>
  <si>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</si>
  <si>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</si>
  <si>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</si>
  <si>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</si>
  <si>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</si>
  <si>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</si>
  <si>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</si>
  <si>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</si>
  <si>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</si>
  <si>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</si>
  <si>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</si>
  <si>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</si>
  <si>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</si>
  <si>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</si>
  <si>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</si>
  <si>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</si>
  <si>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</si>
  <si>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</si>
  <si>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</si>
  <si>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</si>
  <si>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</si>
  <si>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</si>
  <si>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</si>
  <si>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</si>
  <si>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</si>
  <si>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</si>
  <si>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</si>
  <si>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</si>
  <si>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</si>
  <si>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</si>
  <si>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</si>
  <si>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</si>
  <si>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</si>
  <si>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</si>
  <si>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</si>
  <si>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</si>
  <si>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</si>
  <si>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</si>
  <si>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</si>
  <si>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</si>
  <si>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</si>
  <si>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</si>
  <si>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</si>
  <si>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</si>
  <si>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</si>
  <si>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</si>
  <si>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</si>
  <si>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</si>
  <si>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</si>
  <si>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</si>
  <si>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</si>
  <si>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</si>
  <si>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</si>
  <si>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</si>
  <si>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</si>
  <si>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</si>
  <si>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</si>
  <si>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</si>
  <si>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</si>
  <si>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</si>
  <si>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</si>
  <si>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</si>
  <si>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</si>
  <si>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</si>
  <si>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</si>
  <si>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</si>
  <si>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</si>
  <si>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</si>
  <si>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</si>
  <si>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</si>
  <si>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</si>
  <si>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</si>
  <si>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</si>
  <si>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</si>
  <si>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</si>
  <si>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</si>
  <si>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</si>
  <si>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</si>
  <si>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</si>
  <si>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</si>
  <si>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</si>
  <si>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</si>
  <si>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</si>
  <si>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</si>
  <si>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</si>
  <si>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</si>
  <si>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</si>
  <si>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</si>
  <si>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</si>
  <si>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</si>
  <si>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</si>
  <si>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</si>
  <si>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</si>
  <si>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</si>
  <si>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</si>
  <si>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</si>
  <si>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</si>
  <si>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</si>
  <si>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</si>
  <si>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</si>
  <si>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</si>
  <si>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</si>
  <si>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</si>
  <si>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</si>
  <si>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</si>
  <si>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</si>
  <si>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</si>
  <si>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</si>
  <si>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</si>
  <si>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</si>
  <si>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</si>
  <si>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</si>
  <si>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</si>
  <si>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</si>
  <si>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</si>
  <si>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</si>
  <si>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</si>
  <si>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</si>
  <si>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</si>
  <si>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</si>
  <si>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</si>
  <si>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</si>
  <si>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</si>
  <si>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</si>
  <si>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</si>
  <si>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</si>
  <si>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</si>
  <si>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</si>
  <si>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</si>
  <si>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</si>
  <si>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</si>
  <si>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</si>
  <si>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</si>
  <si>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</si>
  <si>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</si>
  <si>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</si>
  <si>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</si>
  <si>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</si>
  <si>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</si>
  <si>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</si>
  <si>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</si>
  <si>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</si>
  <si>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</si>
  <si>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</si>
  <si>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</si>
  <si>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</si>
  <si>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</si>
  <si>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</si>
  <si>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</si>
  <si>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</si>
  <si>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</si>
  <si>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</si>
  <si>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</si>
  <si>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</si>
  <si>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</si>
  <si>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</si>
  <si>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</si>
  <si>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</si>
  <si>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</si>
  <si>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</si>
  <si>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</si>
  <si>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</si>
  <si>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</si>
  <si>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</si>
  <si>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</si>
  <si>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</si>
  <si>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</si>
  <si>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</si>
  <si>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</si>
  <si>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</si>
  <si>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</si>
  <si>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</si>
  <si>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</si>
  <si>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</si>
  <si>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</si>
  <si>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</si>
  <si>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</si>
  <si>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</si>
  <si>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</si>
  <si>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</si>
  <si>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</si>
  <si>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</si>
  <si>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</si>
  <si>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</si>
  <si>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</si>
  <si>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</si>
  <si>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</si>
  <si>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</si>
  <si>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</si>
  <si>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</si>
  <si>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</si>
  <si>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</si>
  <si>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</si>
  <si>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</si>
  <si>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</si>
  <si>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</si>
  <si>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</si>
  <si>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</si>
  <si>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</si>
  <si>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</si>
  <si>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</si>
  <si>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</si>
  <si>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</si>
  <si>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</si>
  <si>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</si>
  <si>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</si>
  <si>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</si>
  <si>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</si>
  <si>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</si>
  <si>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</si>
  <si>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</si>
  <si>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</si>
  <si>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</si>
  <si>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</si>
  <si>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</si>
  <si>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</si>
  <si>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</si>
  <si>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</si>
  <si>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</si>
  <si>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</si>
  <si>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</si>
  <si>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</si>
  <si>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</si>
  <si>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</si>
  <si>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</si>
  <si>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</si>
  <si>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</si>
  <si>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</si>
  <si>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</si>
  <si>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</si>
  <si>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</si>
  <si>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</si>
  <si>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</si>
  <si>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</si>
  <si>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</si>
  <si>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</si>
  <si>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</si>
  <si>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</si>
  <si>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</si>
  <si>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</si>
  <si>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</si>
  <si>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</si>
  <si>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</si>
  <si>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</si>
  <si>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</si>
  <si>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</si>
  <si>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</si>
  <si>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</si>
  <si>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</si>
  <si>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</si>
  <si>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</si>
  <si>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</si>
  <si>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</si>
  <si>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</si>
  <si>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</si>
  <si>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</si>
  <si>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</si>
  <si>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</si>
  <si>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</si>
  <si>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</si>
  <si>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</si>
  <si>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</si>
  <si>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</si>
  <si>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</si>
  <si>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</si>
  <si>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</si>
  <si>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</si>
  <si>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</si>
  <si>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</si>
  <si>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</si>
  <si>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</si>
  <si>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</si>
  <si>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</si>
  <si>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</si>
  <si>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</si>
  <si>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</si>
  <si>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</si>
  <si>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</si>
  <si>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</si>
  <si>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</si>
  <si>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</si>
  <si>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</si>
  <si>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</si>
  <si>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</si>
  <si>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</si>
  <si>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</si>
  <si>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</si>
  <si>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</si>
  <si>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</si>
  <si>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</si>
  <si>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</si>
  <si>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</si>
  <si>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</si>
  <si>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</si>
  <si>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</si>
  <si>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</si>
  <si>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</si>
  <si>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</si>
  <si>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</si>
  <si>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</si>
  <si>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</si>
  <si>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</si>
  <si>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</si>
  <si>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</si>
  <si>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</si>
  <si>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</si>
  <si>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</si>
  <si>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</si>
  <si>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</si>
  <si>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</si>
  <si>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</si>
  <si>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</si>
  <si>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</si>
  <si>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</si>
  <si>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</si>
  <si>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</si>
  <si>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</si>
  <si>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</si>
  <si>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</si>
  <si>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</si>
  <si>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</si>
  <si>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</si>
  <si>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</si>
  <si>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</si>
  <si>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</si>
  <si>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</si>
  <si>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</si>
  <si>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</si>
  <si>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</si>
  <si>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</si>
  <si>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</si>
  <si>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</si>
  <si>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</si>
  <si>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</si>
  <si>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</si>
  <si>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</si>
  <si>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</si>
  <si>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</si>
  <si>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</si>
  <si>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</si>
  <si>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</si>
  <si>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</si>
  <si>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</si>
  <si>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</si>
  <si>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</si>
  <si>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</si>
  <si>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</si>
  <si>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</si>
  <si>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</si>
  <si>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</si>
  <si>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</si>
  <si>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</si>
  <si>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</si>
  <si>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</si>
  <si>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</si>
  <si>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</si>
  <si>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</si>
  <si>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</si>
  <si>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</si>
  <si>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</si>
  <si>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</si>
  <si>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</si>
  <si>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</si>
  <si>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</si>
  <si>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</si>
  <si>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</si>
  <si>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</si>
  <si>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</si>
  <si>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</si>
  <si>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</si>
  <si>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</si>
  <si>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</si>
  <si>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</si>
  <si>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</si>
  <si>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</si>
  <si>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</si>
  <si>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</si>
  <si>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</si>
  <si>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</si>
  <si>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</si>
  <si>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</si>
  <si>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</si>
  <si>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</si>
  <si>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</si>
  <si>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</si>
  <si>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</si>
  <si>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</si>
  <si>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</si>
  <si>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</si>
  <si>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</si>
  <si>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</si>
  <si>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</si>
  <si>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</si>
  <si>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</si>
  <si>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</si>
  <si>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</si>
  <si>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</si>
  <si>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</si>
  <si>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</si>
  <si>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</si>
  <si>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</si>
  <si>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</si>
  <si>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</si>
  <si>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</si>
  <si>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</si>
  <si>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</si>
  <si>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</si>
  <si>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</si>
  <si>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</si>
  <si>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</si>
  <si>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</si>
  <si>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</si>
  <si>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</si>
  <si>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</si>
  <si>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</si>
  <si>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</si>
  <si>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</si>
  <si>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</si>
  <si>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</si>
  <si>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</si>
  <si>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</si>
  <si>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</si>
  <si>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</si>
  <si>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</si>
  <si>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</si>
  <si>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</si>
  <si>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</si>
  <si>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</si>
  <si>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</si>
  <si>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</si>
  <si>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</si>
  <si>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</si>
  <si>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</si>
  <si>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</si>
  <si>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</si>
  <si>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</si>
  <si>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</si>
  <si>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</si>
  <si>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</si>
  <si>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</si>
  <si>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</si>
  <si>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</si>
  <si>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</si>
  <si>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</si>
  <si>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</si>
  <si>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</si>
  <si>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</si>
  <si>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</si>
  <si>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</si>
  <si>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</si>
  <si>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</si>
  <si>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</si>
  <si>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</si>
  <si>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</si>
  <si>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</si>
  <si>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</si>
  <si>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</si>
  <si>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</si>
  <si>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</si>
  <si>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</si>
  <si>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</si>
  <si>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</si>
  <si>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</si>
  <si>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</si>
  <si>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</si>
  <si>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</si>
  <si>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</si>
  <si>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</si>
  <si>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</si>
  <si>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</si>
  <si>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</si>
  <si>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</si>
  <si>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</si>
  <si>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</si>
  <si>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</si>
  <si>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</si>
  <si>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</si>
  <si>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</si>
  <si>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</si>
  <si>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</si>
  <si>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</si>
  <si>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</si>
  <si>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</si>
  <si>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</si>
  <si>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</si>
  <si>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</si>
  <si>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</si>
  <si>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</si>
  <si>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</si>
  <si>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</si>
  <si>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</si>
  <si>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</si>
  <si>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</si>
  <si>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</si>
  <si>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</si>
  <si>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</si>
  <si>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</si>
  <si>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</si>
  <si>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</si>
  <si>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</si>
  <si>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</si>
  <si>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</si>
  <si>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</si>
  <si>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</si>
  <si>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</si>
  <si>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</si>
  <si>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</si>
  <si>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</si>
  <si>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</si>
  <si>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</si>
  <si>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</si>
  <si>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</si>
  <si>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</si>
  <si>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</si>
  <si>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</si>
  <si>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</si>
  <si>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</si>
  <si>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</si>
  <si>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</si>
  <si>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</si>
  <si>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</si>
  <si>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</si>
  <si>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</si>
  <si>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</si>
  <si>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</si>
  <si>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</si>
  <si>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</si>
  <si>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</si>
  <si>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</si>
  <si>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</si>
  <si>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</si>
  <si>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</si>
  <si>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</si>
  <si>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</si>
  <si>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</si>
  <si>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</si>
  <si>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</si>
  <si>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</si>
  <si>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</si>
  <si>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</si>
  <si>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</si>
  <si>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</si>
  <si>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</si>
  <si>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</si>
  <si>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</si>
  <si>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</si>
  <si>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</si>
  <si>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</si>
  <si>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</si>
  <si>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</si>
  <si>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</si>
  <si>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</si>
  <si>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</si>
  <si>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</si>
  <si>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</si>
  <si>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</si>
  <si>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</si>
  <si>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</si>
  <si>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</si>
  <si>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</si>
  <si>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</si>
  <si>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</si>
  <si>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</si>
  <si>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</si>
  <si>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</si>
  <si>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</si>
  <si>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</si>
  <si>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</si>
  <si>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</si>
  <si>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</si>
  <si>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</si>
  <si>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</si>
  <si>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</si>
  <si>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</si>
  <si>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</si>
  <si>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</si>
  <si>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</si>
  <si>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</si>
  <si>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</si>
  <si>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</si>
  <si>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</si>
  <si>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</si>
  <si>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</si>
  <si>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</si>
  <si>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</si>
  <si>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</si>
  <si>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</si>
  <si>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</si>
  <si>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</si>
  <si>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</si>
  <si>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</si>
  <si>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</si>
  <si>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3628 F 2 and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</si>
</sst>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1" fillId="0" borderId="0" xfId="0" applyFont="1" applyBorder="1" applyAlignment="1">
      <alignment/>
    </xf>
    <xf numFmtId="0" fontId="1" fillId="0" borderId="29"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94">
      <selection activeCell="F102" sqref="F102:I102"/>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41509</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3.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3.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3.5">
      <c r="A37" s="132" t="s">
        <v>763</v>
      </c>
      <c r="B37" s="98"/>
      <c r="C37" s="26"/>
      <c r="D37" s="26"/>
      <c r="E37" s="26"/>
      <c r="F37" s="26"/>
      <c r="G37" s="26"/>
      <c r="H37" s="26"/>
      <c r="I37" s="26"/>
      <c r="J37" s="26"/>
      <c r="K37" s="26"/>
      <c r="L37" s="26"/>
      <c r="M37" s="26"/>
    </row>
    <row r="38" spans="1:13" ht="1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7.3</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378</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5.75">
      <c r="A47" s="98" t="s">
        <v>399</v>
      </c>
      <c r="B47" s="26"/>
      <c r="C47" s="26"/>
      <c r="D47" s="26"/>
      <c r="E47" s="26"/>
      <c r="F47" s="473"/>
      <c r="G47" s="473"/>
      <c r="H47" s="473"/>
      <c r="I47" s="40"/>
      <c r="J47" s="473"/>
      <c r="K47" s="473"/>
      <c r="L47" s="473"/>
      <c r="M47" s="26"/>
    </row>
    <row r="48" spans="1:13" ht="13.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23.69</v>
      </c>
      <c r="G57" s="41" t="str">
        <f>VLOOKUP(F55,'Data Tables'!$A$249:$D$270,3,FALSE)</f>
        <v>lbs/1000 gallons</v>
      </c>
      <c r="H57" s="26"/>
      <c r="I57" s="40"/>
      <c r="J57" s="154">
        <v>23.69</v>
      </c>
      <c r="K57" s="41" t="str">
        <f>VLOOKUP(J55,'Data Tables'!$A$249:$D$270,3,FALSE)</f>
        <v>lbs/1000 gallons</v>
      </c>
      <c r="L57" s="26"/>
      <c r="M57" s="26"/>
    </row>
    <row r="58" spans="1:13" ht="12.75">
      <c r="A58" s="136" t="s">
        <v>772</v>
      </c>
      <c r="B58" s="41" t="s">
        <v>410</v>
      </c>
      <c r="C58" s="26"/>
      <c r="D58" s="26"/>
      <c r="E58" s="26"/>
      <c r="F58" s="154">
        <v>6.3</v>
      </c>
      <c r="G58" s="41" t="str">
        <f>VLOOKUP(F55,'Data Tables'!$A$249:$E$270,5,FALSE)</f>
        <v>1000 gallons/ac</v>
      </c>
      <c r="H58" s="40"/>
      <c r="I58" s="40"/>
      <c r="J58" s="154">
        <v>6.3</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571</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3.5">
      <c r="A110" s="98" t="s">
        <v>49</v>
      </c>
      <c r="B110" s="26"/>
      <c r="C110" s="26"/>
      <c r="D110" s="26"/>
      <c r="E110" s="26"/>
      <c r="F110" s="40"/>
      <c r="G110" s="40"/>
      <c r="H110" s="49"/>
      <c r="I110" s="40"/>
      <c r="J110" s="26"/>
      <c r="K110" s="26"/>
      <c r="L110" s="26"/>
      <c r="M110" s="26"/>
    </row>
    <row r="111" spans="1:13" s="2" customFormat="1" ht="13.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38.28559590652925</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91.71157909347077</v>
      </c>
      <c r="H133" s="26" t="s">
        <v>63</v>
      </c>
      <c r="I133" s="26"/>
      <c r="J133" s="372"/>
      <c r="K133" s="26"/>
      <c r="L133" s="26"/>
      <c r="M133" s="26"/>
    </row>
    <row r="134" spans="1:13" ht="13.5" thickBot="1">
      <c r="A134" s="109"/>
      <c r="B134" s="26"/>
      <c r="C134" s="267" t="s">
        <v>126</v>
      </c>
      <c r="D134" s="267"/>
      <c r="E134" s="267"/>
      <c r="F134" s="324" t="s">
        <v>110</v>
      </c>
      <c r="G134" s="395">
        <f>'Calculations- All Data'!F136</f>
        <v>669.4945273823366</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5.7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34</v>
      </c>
      <c r="G148" s="480"/>
      <c r="H148" s="480"/>
      <c r="I148" s="480"/>
      <c r="J148" s="480"/>
      <c r="K148" s="255"/>
      <c r="L148" s="99"/>
      <c r="M148" s="99"/>
    </row>
    <row r="149" spans="1:13" s="97" customFormat="1" ht="22.5" customHeight="1">
      <c r="A149" s="205"/>
      <c r="B149" s="99"/>
      <c r="C149" s="99"/>
      <c r="D149" s="99"/>
      <c r="E149" s="263" t="s">
        <v>820</v>
      </c>
      <c r="F149" s="478"/>
      <c r="G149" s="480"/>
      <c r="H149" s="480"/>
      <c r="I149" s="480"/>
      <c r="J149" s="480"/>
      <c r="K149" s="256"/>
      <c r="L149" s="99"/>
      <c r="M149" s="99"/>
    </row>
    <row r="150" spans="1:13" s="97" customFormat="1" ht="22.5" customHeight="1">
      <c r="A150" s="205"/>
      <c r="B150" s="99"/>
      <c r="C150" s="99"/>
      <c r="D150" s="99"/>
      <c r="E150" s="263" t="s">
        <v>820</v>
      </c>
      <c r="F150" s="478"/>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7.3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301.27253732205145</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4.2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301.27253732205145</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280.1834597095079</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280</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75" thickBot="1">
      <c r="A180" s="26"/>
      <c r="B180" s="26" t="s">
        <v>303</v>
      </c>
      <c r="C180" s="26"/>
      <c r="D180" s="26"/>
      <c r="E180" s="26"/>
      <c r="F180" s="136" t="s">
        <v>109</v>
      </c>
      <c r="G180" s="291">
        <f>'Calculations- All Data'!F183</f>
        <v>0.1</v>
      </c>
      <c r="H180" s="26"/>
      <c r="I180" s="26"/>
      <c r="J180" s="26"/>
      <c r="K180" s="26"/>
      <c r="L180" s="26"/>
      <c r="M180" s="26"/>
    </row>
    <row r="181" spans="1:13" ht="14.25" thickBot="1">
      <c r="A181" s="26"/>
      <c r="B181" s="98" t="s">
        <v>128</v>
      </c>
      <c r="C181" s="26"/>
      <c r="D181" s="26"/>
      <c r="E181" s="26"/>
      <c r="F181" s="136" t="s">
        <v>110</v>
      </c>
      <c r="G181" s="135">
        <f>'Calculations- All Data'!F185</f>
        <v>252</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41509</v>
      </c>
      <c r="G4" s="523"/>
      <c r="H4" s="523"/>
      <c r="I4" s="524"/>
      <c r="J4" s="317"/>
      <c r="K4" s="317"/>
      <c r="L4" s="317"/>
      <c r="M4" s="317"/>
    </row>
    <row r="5" spans="1:13" ht="12.75">
      <c r="A5" s="317"/>
      <c r="B5" s="317"/>
      <c r="C5" s="317"/>
      <c r="D5" s="317" t="s">
        <v>94</v>
      </c>
      <c r="E5" s="317"/>
      <c r="F5" s="525" t="str">
        <f>'CREDIT CALCULATION FORM'!F7:K7</f>
        <v>Bishcroft T 3628 F 2 and 3</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7.3</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23.69</v>
      </c>
      <c r="G63" s="117" t="str">
        <f>'CREDIT CALCULATION FORM'!G57</f>
        <v>lbs/1000 gallons</v>
      </c>
      <c r="H63" s="110"/>
      <c r="I63" s="117"/>
      <c r="J63" s="101">
        <f>'CREDIT CALCULATION FORM'!J57</f>
        <v>23.69</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6.3</v>
      </c>
      <c r="G65" s="117" t="str">
        <f>'CREDIT CALCULATION FORM'!G58</f>
        <v>1000 gallons/ac</v>
      </c>
      <c r="H65" s="117"/>
      <c r="I65" s="117"/>
      <c r="J65" s="101">
        <f>'CREDIT CALCULATION FORM'!J58</f>
        <v>6.3</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Oquaga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38.28559590652925</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669.4945273823366</v>
      </c>
      <c r="G136" s="119" t="s">
        <v>693</v>
      </c>
      <c r="H136" s="129"/>
      <c r="I136" s="110"/>
      <c r="J136" s="110"/>
      <c r="K136" s="110"/>
      <c r="L136" s="110"/>
      <c r="M136" s="110"/>
    </row>
    <row r="137" spans="1:13" ht="12.75" customHeight="1">
      <c r="A137" s="110"/>
      <c r="B137" s="131" t="s">
        <v>85</v>
      </c>
      <c r="C137" s="119"/>
      <c r="D137" s="110"/>
      <c r="E137" s="110"/>
      <c r="F137" s="403">
        <f>IF(F43=0,"0",F136/F43)</f>
        <v>91.71157909347077</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3.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CropEarly-Planting - Up to 7 days prior to published first frost date</v>
      </c>
      <c r="H144" s="505"/>
      <c r="I144" s="505"/>
      <c r="J144" s="506"/>
      <c r="K144" s="103" t="str">
        <f>IF(OR(E144=$E$249,E144=$E$250,E144=$E$251,E144=$E$252),CONCATENATE($F$46,VLOOKUP(G144,'BMPs and Bay Model Data'!$D$148:$E$166,2,FALSE)),'Calculations- All Data'!G144)</f>
        <v>Cereal Cover CropEarly-Planting - Up to 7 days prior to published first frost date</v>
      </c>
      <c r="L144" s="272">
        <f>IF(OR(E144=$E$249,E144=$E$250,E144=$E$251,E144=$E$252),VLOOKUP(K144,'BMPs and Bay Model Data'!$A$170:$B$351,2,FALSE),VLOOKUP(K144,'BMPs and Bay Model Data'!$C$36:$D$57,2,FALSE))</f>
        <v>0.45</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7.3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301.27253732205145</v>
      </c>
      <c r="G153" s="120" t="s">
        <v>693</v>
      </c>
      <c r="H153" s="122"/>
      <c r="I153" s="211"/>
      <c r="J153" s="254"/>
      <c r="K153" s="254"/>
      <c r="L153" s="120"/>
      <c r="M153" s="120"/>
    </row>
    <row r="154" spans="1:13" ht="12.75">
      <c r="A154" s="110"/>
      <c r="B154" s="110"/>
      <c r="C154" s="110"/>
      <c r="D154" s="141" t="s">
        <v>64</v>
      </c>
      <c r="E154" s="212"/>
      <c r="F154" s="281">
        <f>IF(F43=0,"0",(F136-F153)/F43)</f>
        <v>50.44136850140893</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301.27253732205145</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301.27253732205145</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280.1834597095079</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280.1834597095079</v>
      </c>
      <c r="G180" s="110" t="s">
        <v>101</v>
      </c>
      <c r="H180" s="110"/>
      <c r="I180" s="110"/>
      <c r="J180" s="110"/>
      <c r="K180" s="110"/>
      <c r="L180" s="110"/>
      <c r="M180" s="110"/>
    </row>
    <row r="181" spans="1:13" ht="13.5" thickBot="1">
      <c r="A181" s="110"/>
      <c r="B181" s="116" t="s">
        <v>77</v>
      </c>
      <c r="C181" s="415"/>
      <c r="D181" s="415"/>
      <c r="E181" s="415"/>
      <c r="F181" s="416">
        <f>ROUND(F180,0)</f>
        <v>280</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4.25" thickBot="1">
      <c r="A184" s="110"/>
      <c r="B184" s="112" t="s">
        <v>75</v>
      </c>
      <c r="C184" s="415"/>
      <c r="D184" s="415"/>
      <c r="E184" s="415"/>
      <c r="F184" s="419">
        <f>F181*(1-F183)</f>
        <v>252</v>
      </c>
      <c r="G184" s="420" t="s">
        <v>101</v>
      </c>
      <c r="H184" s="110"/>
      <c r="I184" s="110"/>
      <c r="J184" s="110"/>
      <c r="K184" s="110"/>
      <c r="L184" s="110"/>
      <c r="M184" s="110"/>
    </row>
    <row r="185" spans="1:13" ht="14.25" thickBot="1">
      <c r="A185" s="110"/>
      <c r="B185" s="112" t="s">
        <v>75</v>
      </c>
      <c r="C185" s="421"/>
      <c r="D185" s="421"/>
      <c r="E185" s="421"/>
      <c r="F185" s="414">
        <f>ROUND(F184,0)</f>
        <v>252</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88</v>
      </c>
      <c r="B2" s="568"/>
      <c r="C2" s="568"/>
      <c r="D2" s="568"/>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71" t="s">
        <v>509</v>
      </c>
      <c r="B81" s="505"/>
      <c r="C81" s="23"/>
      <c r="D81" s="22"/>
      <c r="E81" s="22"/>
      <c r="F81" s="22"/>
      <c r="G81" s="22"/>
    </row>
    <row r="82" spans="1:7" ht="12.75">
      <c r="A82" s="580" t="s">
        <v>628</v>
      </c>
      <c r="B82" s="572" t="s">
        <v>503</v>
      </c>
      <c r="C82" s="578"/>
      <c r="D82" s="16"/>
      <c r="E82" s="5"/>
      <c r="F82" s="5"/>
      <c r="G82" s="5"/>
    </row>
    <row r="83" spans="1:7" ht="12.75">
      <c r="A83" s="581"/>
      <c r="B83" s="573"/>
      <c r="C83" s="579"/>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71" t="s">
        <v>773</v>
      </c>
      <c r="B123" s="576"/>
      <c r="D123" s="379"/>
      <c r="E123" s="45"/>
      <c r="F123" s="378"/>
      <c r="G123" s="22"/>
    </row>
    <row r="124" spans="1:7" ht="12.75">
      <c r="A124" s="574" t="s">
        <v>774</v>
      </c>
      <c r="B124" s="560" t="s">
        <v>845</v>
      </c>
      <c r="D124" s="380"/>
      <c r="E124" s="381"/>
      <c r="F124" s="16"/>
      <c r="G124" s="5"/>
    </row>
    <row r="125" spans="1:7" ht="12.75">
      <c r="A125" s="575"/>
      <c r="B125" s="561"/>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7" t="s">
        <v>624</v>
      </c>
      <c r="B131" s="57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7" t="s">
        <v>675</v>
      </c>
      <c r="B247" s="505"/>
      <c r="C247" s="505"/>
      <c r="D247" s="505"/>
      <c r="E247" s="506"/>
    </row>
    <row r="248" spans="1:5" ht="12.75">
      <c r="A248" s="28" t="s">
        <v>672</v>
      </c>
      <c r="B248" s="585" t="s">
        <v>673</v>
      </c>
      <c r="C248" s="586"/>
      <c r="D248" s="586"/>
      <c r="E248" s="228" t="s">
        <v>865</v>
      </c>
    </row>
    <row r="249" spans="1:5" ht="12.75">
      <c r="A249" s="223" t="s">
        <v>848</v>
      </c>
      <c r="B249" s="224">
        <v>28</v>
      </c>
      <c r="C249" s="566" t="s">
        <v>121</v>
      </c>
      <c r="D249" s="565"/>
      <c r="E249" s="6" t="s">
        <v>120</v>
      </c>
    </row>
    <row r="250" spans="1:5" ht="12.75">
      <c r="A250" s="31" t="s">
        <v>852</v>
      </c>
      <c r="B250" s="32">
        <v>10</v>
      </c>
      <c r="C250" s="558" t="s">
        <v>674</v>
      </c>
      <c r="D250" s="584"/>
      <c r="E250" s="7" t="s">
        <v>864</v>
      </c>
    </row>
    <row r="251" spans="1:5" ht="12.75">
      <c r="A251" s="31" t="s">
        <v>850</v>
      </c>
      <c r="B251" s="32">
        <v>9</v>
      </c>
      <c r="C251" s="558" t="s">
        <v>674</v>
      </c>
      <c r="D251" s="584"/>
      <c r="E251" s="7" t="s">
        <v>864</v>
      </c>
    </row>
    <row r="252" spans="1:5" ht="12.75">
      <c r="A252" s="33" t="s">
        <v>851</v>
      </c>
      <c r="B252" s="222">
        <v>7</v>
      </c>
      <c r="C252" s="569" t="s">
        <v>674</v>
      </c>
      <c r="D252" s="570"/>
      <c r="E252" s="8" t="s">
        <v>864</v>
      </c>
    </row>
    <row r="253" spans="1:5" ht="12.75">
      <c r="A253" s="58" t="s">
        <v>849</v>
      </c>
      <c r="B253" s="58">
        <v>36</v>
      </c>
      <c r="C253" s="566" t="s">
        <v>121</v>
      </c>
      <c r="D253" s="565"/>
      <c r="E253" s="405" t="s">
        <v>120</v>
      </c>
    </row>
    <row r="254" spans="1:5" ht="12.75">
      <c r="A254" s="104" t="s">
        <v>846</v>
      </c>
      <c r="B254" s="105">
        <v>11</v>
      </c>
      <c r="C254" s="564" t="s">
        <v>674</v>
      </c>
      <c r="D254" s="565"/>
      <c r="E254" s="7" t="s">
        <v>864</v>
      </c>
    </row>
    <row r="255" spans="1:5" ht="12.75">
      <c r="A255" s="33" t="s">
        <v>847</v>
      </c>
      <c r="B255" s="222">
        <v>14</v>
      </c>
      <c r="C255" s="569" t="s">
        <v>674</v>
      </c>
      <c r="D255" s="570"/>
      <c r="E255" s="8" t="s">
        <v>864</v>
      </c>
    </row>
    <row r="256" spans="1:5" ht="12.75">
      <c r="A256" s="225" t="s">
        <v>806</v>
      </c>
      <c r="B256" s="423">
        <v>12</v>
      </c>
      <c r="C256" s="160" t="s">
        <v>674</v>
      </c>
      <c r="D256" s="422"/>
      <c r="E256" s="7" t="s">
        <v>864</v>
      </c>
    </row>
    <row r="257" spans="1:5" ht="12.75">
      <c r="A257" s="11" t="s">
        <v>853</v>
      </c>
      <c r="B257" s="106">
        <v>30</v>
      </c>
      <c r="C257" s="566" t="s">
        <v>121</v>
      </c>
      <c r="D257" s="565"/>
      <c r="E257" s="6" t="s">
        <v>120</v>
      </c>
    </row>
    <row r="258" spans="1:5" ht="12.75">
      <c r="A258" s="32" t="s">
        <v>854</v>
      </c>
      <c r="B258" s="32">
        <v>25</v>
      </c>
      <c r="C258" s="558" t="s">
        <v>121</v>
      </c>
      <c r="D258" s="559"/>
      <c r="E258" s="7" t="s">
        <v>120</v>
      </c>
    </row>
    <row r="259" spans="1:5" ht="12.75">
      <c r="A259" s="32" t="s">
        <v>855</v>
      </c>
      <c r="B259" s="32">
        <v>40</v>
      </c>
      <c r="C259" s="558" t="s">
        <v>121</v>
      </c>
      <c r="D259" s="559"/>
      <c r="E259" s="7" t="s">
        <v>120</v>
      </c>
    </row>
    <row r="260" spans="1:5" ht="12.75">
      <c r="A260" s="32" t="s">
        <v>856</v>
      </c>
      <c r="B260" s="32">
        <v>50</v>
      </c>
      <c r="C260" s="558" t="s">
        <v>121</v>
      </c>
      <c r="D260" s="559"/>
      <c r="E260" s="7" t="s">
        <v>120</v>
      </c>
    </row>
    <row r="261" spans="1:5" ht="12.75">
      <c r="A261" s="12" t="s">
        <v>857</v>
      </c>
      <c r="B261" s="12">
        <v>40</v>
      </c>
      <c r="C261" s="558" t="s">
        <v>121</v>
      </c>
      <c r="D261" s="559"/>
      <c r="E261" s="7" t="s">
        <v>120</v>
      </c>
    </row>
    <row r="262" spans="1:5" ht="12.75">
      <c r="A262" s="11" t="s">
        <v>858</v>
      </c>
      <c r="B262" s="12">
        <v>37</v>
      </c>
      <c r="C262" s="558" t="s">
        <v>674</v>
      </c>
      <c r="D262" s="559"/>
      <c r="E262" s="7" t="s">
        <v>864</v>
      </c>
    </row>
    <row r="263" spans="1:5" ht="12.75">
      <c r="A263" s="12" t="s">
        <v>863</v>
      </c>
      <c r="B263" s="58">
        <v>43</v>
      </c>
      <c r="C263" s="558" t="s">
        <v>674</v>
      </c>
      <c r="D263" s="559"/>
      <c r="E263" s="7" t="s">
        <v>864</v>
      </c>
    </row>
    <row r="264" spans="1:5" ht="12.75">
      <c r="A264" s="58" t="s">
        <v>859</v>
      </c>
      <c r="B264" s="58">
        <v>79</v>
      </c>
      <c r="C264" s="558" t="s">
        <v>674</v>
      </c>
      <c r="D264" s="559"/>
      <c r="E264" s="7" t="s">
        <v>864</v>
      </c>
    </row>
    <row r="265" spans="1:5" ht="12.75">
      <c r="A265" s="58" t="s">
        <v>860</v>
      </c>
      <c r="B265" s="58">
        <v>66</v>
      </c>
      <c r="C265" s="558" t="s">
        <v>674</v>
      </c>
      <c r="D265" s="559"/>
      <c r="E265" s="7" t="s">
        <v>864</v>
      </c>
    </row>
    <row r="266" spans="1:5" ht="12.75">
      <c r="A266" s="58" t="s">
        <v>861</v>
      </c>
      <c r="B266" s="58">
        <v>52</v>
      </c>
      <c r="C266" s="558" t="s">
        <v>674</v>
      </c>
      <c r="D266" s="559"/>
      <c r="E266" s="7" t="s">
        <v>864</v>
      </c>
    </row>
    <row r="267" spans="1:5" ht="12.75">
      <c r="A267" s="58" t="s">
        <v>862</v>
      </c>
      <c r="B267" s="58">
        <v>73</v>
      </c>
      <c r="C267" s="558" t="s">
        <v>674</v>
      </c>
      <c r="D267" s="559"/>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62" t="s">
        <v>676</v>
      </c>
      <c r="B273" s="563"/>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B248:D248"/>
    <mergeCell ref="A123:B123"/>
    <mergeCell ref="C259:D259"/>
    <mergeCell ref="A131:B131"/>
    <mergeCell ref="C82:C83"/>
    <mergeCell ref="A82:A83"/>
    <mergeCell ref="C270:D270"/>
    <mergeCell ref="C252:D252"/>
    <mergeCell ref="C251:D251"/>
    <mergeCell ref="C250:D250"/>
    <mergeCell ref="C253:D253"/>
    <mergeCell ref="C266:D266"/>
    <mergeCell ref="C257:D257"/>
    <mergeCell ref="A2:H2"/>
    <mergeCell ref="C255:D255"/>
    <mergeCell ref="C263:D263"/>
    <mergeCell ref="A81:B81"/>
    <mergeCell ref="B82:B83"/>
    <mergeCell ref="C260:D260"/>
    <mergeCell ref="A247:E247"/>
    <mergeCell ref="A124:A125"/>
    <mergeCell ref="C265:D265"/>
    <mergeCell ref="B124:B125"/>
    <mergeCell ref="A273:B273"/>
    <mergeCell ref="C262:D262"/>
    <mergeCell ref="C254:D254"/>
    <mergeCell ref="C249:D249"/>
    <mergeCell ref="C258:D258"/>
    <mergeCell ref="C261:D261"/>
    <mergeCell ref="C264:D264"/>
    <mergeCell ref="C267:D267"/>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7" t="s">
        <v>718</v>
      </c>
      <c r="B33" s="505"/>
      <c r="C33" s="505"/>
      <c r="D33" s="505"/>
      <c r="E33" s="505"/>
      <c r="F33" s="506"/>
      <c r="G33" s="201"/>
    </row>
    <row r="34" spans="1:7" ht="12.75" customHeight="1">
      <c r="A34" s="591" t="s">
        <v>694</v>
      </c>
      <c r="B34" s="587" t="s">
        <v>93</v>
      </c>
      <c r="C34" s="591" t="s">
        <v>781</v>
      </c>
      <c r="D34" s="589" t="s">
        <v>89</v>
      </c>
      <c r="E34" s="589" t="s">
        <v>90</v>
      </c>
      <c r="F34" s="589" t="s">
        <v>91</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7" t="s">
        <v>264</v>
      </c>
      <c r="B60" s="505"/>
      <c r="C60" s="505"/>
      <c r="D60" s="505"/>
      <c r="E60" s="505"/>
      <c r="F60" s="506"/>
    </row>
    <row r="61" spans="1:7" ht="38.25">
      <c r="A61" s="597" t="s">
        <v>694</v>
      </c>
      <c r="B61" s="600" t="s">
        <v>797</v>
      </c>
      <c r="C61" s="595" t="s">
        <v>782</v>
      </c>
      <c r="D61" s="62" t="s">
        <v>89</v>
      </c>
      <c r="E61" s="62" t="s">
        <v>90</v>
      </c>
      <c r="F61" s="62" t="s">
        <v>91</v>
      </c>
      <c r="G61" s="199"/>
    </row>
    <row r="62" spans="1:7" ht="12.75">
      <c r="A62" s="598"/>
      <c r="B62" s="598"/>
      <c r="C62" s="595"/>
      <c r="D62" s="63" t="s">
        <v>715</v>
      </c>
      <c r="E62" s="63" t="s">
        <v>715</v>
      </c>
      <c r="F62" s="63" t="s">
        <v>715</v>
      </c>
      <c r="G62" s="200"/>
    </row>
    <row r="63" spans="1:7" ht="12.75">
      <c r="A63" s="598"/>
      <c r="B63" s="598"/>
      <c r="C63" s="595"/>
      <c r="D63" s="64" t="s">
        <v>695</v>
      </c>
      <c r="E63" s="64" t="s">
        <v>695</v>
      </c>
      <c r="F63" s="64" t="s">
        <v>695</v>
      </c>
      <c r="G63" s="200"/>
    </row>
    <row r="64" spans="1:7" ht="13.5" thickBot="1">
      <c r="A64" s="599"/>
      <c r="B64" s="599"/>
      <c r="C64" s="596"/>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93" t="s">
        <v>155</v>
      </c>
      <c r="B145" s="594"/>
      <c r="C145" s="594"/>
      <c r="D145" s="594"/>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3.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2013-08-23T19:11:42Z</dcterms:modified>
  <cp:category/>
  <cp:version/>
  <cp:contentType/>
  <cp:contentStatus/>
</cp:coreProperties>
</file>