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5" windowWidth="9720" windowHeight="5280" tabRatio="767" activeTab="0"/>
  </bookViews>
  <sheets>
    <sheet name="2009" sheetId="1" r:id="rId1"/>
    <sheet name="2008b" sheetId="2" r:id="rId2"/>
    <sheet name="2008a" sheetId="3" r:id="rId3"/>
    <sheet name="2007" sheetId="4" r:id="rId4"/>
    <sheet name="2006" sheetId="5" r:id="rId5"/>
    <sheet name="2005" sheetId="6" r:id="rId6"/>
    <sheet name="2004" sheetId="7" r:id="rId7"/>
    <sheet name="2003" sheetId="8" r:id="rId8"/>
    <sheet name="2002" sheetId="9" r:id="rId9"/>
    <sheet name="2001" sheetId="10" r:id="rId10"/>
    <sheet name="2000" sheetId="11" r:id="rId11"/>
    <sheet name="1999" sheetId="12" r:id="rId12"/>
    <sheet name="1998" sheetId="13" r:id="rId13"/>
    <sheet name="1997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Macro1">'[1]Macro1'!$A$55</definedName>
    <definedName name="Macro2">'[1]Macro1'!$A$1</definedName>
    <definedName name="Macro3">'[1]Macro1'!$A$8</definedName>
    <definedName name="Macro4">'[1]Macro1'!$A$15</definedName>
    <definedName name="Macro5">'[1]Macro1'!$A$22</definedName>
    <definedName name="Macro6">'[1]Macro1'!$A$29</definedName>
    <definedName name="_xlnm.Print_Area" localSheetId="13">'1997'!$A$1:$L$66</definedName>
    <definedName name="_xlnm.Print_Area" localSheetId="12">'1998'!$A$1:$L$77</definedName>
    <definedName name="_xlnm.Print_Area" localSheetId="11">'1999'!$A$1:$L$76</definedName>
    <definedName name="_xlnm.Print_Area" localSheetId="10">'2000'!$A$1:$L$77</definedName>
    <definedName name="_xlnm.Print_Area" localSheetId="9">'2001'!$A$1:$M$75</definedName>
    <definedName name="_xlnm.Print_Area" localSheetId="8">'2002'!$A$1:$M$76</definedName>
    <definedName name="_xlnm.Print_Area" localSheetId="7">'2003'!$A$1:$M$79</definedName>
    <definedName name="_xlnm.Print_Area" localSheetId="6">'2004'!$A$1:$M$79</definedName>
    <definedName name="_xlnm.Print_Area" localSheetId="5">'2005'!$A$1:$K$79</definedName>
    <definedName name="_xlnm.Print_Area" localSheetId="4">'2006'!$A$10:$K$79</definedName>
    <definedName name="_xlnm.Print_Area" localSheetId="3">'2007'!$A$10:$K$79</definedName>
    <definedName name="_xlnm.Print_Area" localSheetId="2">'2008a'!$A$10:$K$26</definedName>
    <definedName name="_xlnm.Print_Area" localSheetId="1">'2008b'!$A$10:$K$48</definedName>
    <definedName name="_xlnm.Print_Area" localSheetId="0">'2009'!$A$10:$K$63</definedName>
    <definedName name="_xlnm.Print_Titles" localSheetId="13">'1997'!$1:$10</definedName>
    <definedName name="_xlnm.Print_Titles" localSheetId="12">'1998'!$1:$10</definedName>
    <definedName name="_xlnm.Print_Titles" localSheetId="11">'1999'!$1:$10</definedName>
    <definedName name="_xlnm.Print_Titles" localSheetId="10">'2000'!$1:$10</definedName>
    <definedName name="_xlnm.Print_Titles" localSheetId="9">'2001'!$1:$10</definedName>
    <definedName name="_xlnm.Print_Titles" localSheetId="8">'2002'!$1:$10</definedName>
    <definedName name="_xlnm.Print_Titles" localSheetId="7">'2003'!$1:$10</definedName>
    <definedName name="_xlnm.Print_Titles" localSheetId="6">'2004'!$1:$10</definedName>
    <definedName name="_xlnm.Print_Titles" localSheetId="5">'2005'!$1:$10</definedName>
    <definedName name="_xlnm.Print_Titles" localSheetId="4">'2006'!$1:$10</definedName>
    <definedName name="_xlnm.Print_Titles" localSheetId="3">'2007'!$1:$10</definedName>
    <definedName name="_xlnm.Print_Titles" localSheetId="2">'2008a'!$1:$10</definedName>
    <definedName name="_xlnm.Print_Titles" localSheetId="1">'2008b'!$1:$10</definedName>
    <definedName name="_xlnm.Print_Titles" localSheetId="0">'2009'!$1:$10</definedName>
    <definedName name="Recover" localSheetId="3">'[3]Macro1'!$A$60</definedName>
    <definedName name="Recover">'[1]Macro1'!$A$51</definedName>
    <definedName name="RfC" localSheetId="2">'[5]factors'!$B:$E</definedName>
    <definedName name="RfC" localSheetId="1">'[5]factors'!$B:$E</definedName>
    <definedName name="RfC" localSheetId="0">'[8]factors'!$B:$E</definedName>
    <definedName name="RfC">'[2]factors'!$B:$E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<sst xmlns="http://schemas.openxmlformats.org/spreadsheetml/2006/main" count="468" uniqueCount="64">
  <si>
    <t xml:space="preserve">Date </t>
  </si>
  <si>
    <t>Arsenic</t>
  </si>
  <si>
    <t>Beryllium</t>
  </si>
  <si>
    <t>Cadmium</t>
  </si>
  <si>
    <t>Chromium</t>
  </si>
  <si>
    <t>Lead</t>
  </si>
  <si>
    <t>Nickel</t>
  </si>
  <si>
    <t>Zinc</t>
  </si>
  <si>
    <t>TSP</t>
  </si>
  <si>
    <t>Avg</t>
  </si>
  <si>
    <t>PM-10</t>
  </si>
  <si>
    <t>Min</t>
  </si>
  <si>
    <t>Max</t>
  </si>
  <si>
    <t>Std Dev</t>
  </si>
  <si>
    <t>Date</t>
  </si>
  <si>
    <t>Manganese</t>
  </si>
  <si>
    <t xml:space="preserve">9/7 SAMPLERS MOVED FROM SCHOOL ROOF TO COPAMS STATION ROOF.  </t>
  </si>
  <si>
    <t>EXPECT HIGHER TSP &amp; PM-10 AT LOWER SITE.</t>
  </si>
  <si>
    <t>updated 12/27/02</t>
  </si>
  <si>
    <t>#</t>
  </si>
  <si>
    <t>Code #</t>
  </si>
  <si>
    <t>1=TSP flow rate &lt;39 CFM</t>
  </si>
  <si>
    <t>2=TSP flow rate increase of 3 CFM</t>
  </si>
  <si>
    <t>3=TSP flowrate &gt; 60 CFM</t>
  </si>
  <si>
    <t>4=Sample time altered</t>
  </si>
  <si>
    <t>5=Filter seal leak</t>
  </si>
  <si>
    <t>6=Sampler lowered.  Expect higher data.</t>
  </si>
  <si>
    <t>7=Average:Sample rerun due to high data for some metals.</t>
  </si>
  <si>
    <t>8=Change to 48 hr sampling</t>
  </si>
  <si>
    <t>Count</t>
  </si>
  <si>
    <t>#NDs</t>
  </si>
  <si>
    <t>%ND</t>
  </si>
  <si>
    <t>6=Average:Sample rerun due to high data for some metals.</t>
  </si>
  <si>
    <t>7=High data confirmed by reanalysis.</t>
  </si>
  <si>
    <t>Type: TSP/Metals</t>
  </si>
  <si>
    <t>Notes:</t>
  </si>
  <si>
    <t>Lab: DEP</t>
  </si>
  <si>
    <t>TSP = Total Suspended Particulates</t>
  </si>
  <si>
    <t>Non-Detects (ND) = 1/2 the reporting limit.</t>
  </si>
  <si>
    <t>Year: 2006</t>
  </si>
  <si>
    <t>Averages are not calculated if %ND is 50% or greater.</t>
  </si>
  <si>
    <r>
      <t>Units: ug/m</t>
    </r>
    <r>
      <rPr>
        <b/>
        <vertAlign val="superscript"/>
        <sz val="10"/>
        <rFont val="Arial"/>
        <family val="2"/>
      </rPr>
      <t>3</t>
    </r>
  </si>
  <si>
    <t>Duration: 48 Hour</t>
  </si>
  <si>
    <t>Filter: Quartz</t>
  </si>
  <si>
    <t>Site: Marcus Hook</t>
  </si>
  <si>
    <t>Year: 2005</t>
  </si>
  <si>
    <t>Year: 2004</t>
  </si>
  <si>
    <t>Year: 2003</t>
  </si>
  <si>
    <t>Year: 2002</t>
  </si>
  <si>
    <t>Year: 2001</t>
  </si>
  <si>
    <t>Year: 2000</t>
  </si>
  <si>
    <t>Year: 1999</t>
  </si>
  <si>
    <t>Year: 1998</t>
  </si>
  <si>
    <t>Year: 1997</t>
  </si>
  <si>
    <t>1=Sample time altered</t>
  </si>
  <si>
    <t>2=Data confirmed by reanalysis</t>
  </si>
  <si>
    <t>3=Reanalysis in process</t>
  </si>
  <si>
    <t>4=Sample may have been impacted by a local construction project.</t>
  </si>
  <si>
    <t>Year: 2007</t>
  </si>
  <si>
    <t>3=Reanalysis is in process</t>
  </si>
  <si>
    <t>Year: 2008</t>
  </si>
  <si>
    <t>DRAFT</t>
  </si>
  <si>
    <t>Duration: 24 Hour</t>
  </si>
  <si>
    <t>Year: 2009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</si>
</sst>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0E+00"/>
    <numFmt numFmtId="168" formatCode="0.000"/>
    <numFmt numFmtId="169" formatCode="mm/dd/yy"/>
    <numFmt numFmtId="170" formatCode="m/d/yy"/>
    <numFmt numFmtId="171" formatCode="#,##0.00000"/>
    <numFmt numFmtId="172" formatCode="mmm\-yyyy"/>
    <numFmt numFmtId="173" formatCode="0.00000000"/>
    <numFmt numFmtId="174" formatCode="0.0000000"/>
    <numFmt numFmtId="175" formatCode="m/d"/>
    <numFmt numFmtId="176" formatCode="0.0"/>
    <numFmt numFmtId="177" formatCode="mm/dd"/>
    <numFmt numFmtId="178" formatCode="0.000E+00"/>
    <numFmt numFmtId="179" formatCode="0.0E+00"/>
    <numFmt numFmtId="180" formatCode="0E+00"/>
    <numFmt numFmtId="181" formatCode="0.E+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##########.0000000"/>
    <numFmt numFmtId="186" formatCode="##########.000000"/>
    <numFmt numFmtId="187" formatCode="#########0.00"/>
    <numFmt numFmtId="188" formatCode="###0"/>
    <numFmt numFmtId="189" formatCode="dd\-mmm\-yyyy"/>
    <numFmt numFmtId="190" formatCode="#.#######"/>
    <numFmt numFmtId="191" formatCode="#.########"/>
    <numFmt numFmtId="192" formatCode="#.#########"/>
    <numFmt numFmtId="193" formatCode="#.######"/>
    <numFmt numFmtId="194" formatCode="#.0000000"/>
    <numFmt numFmtId="195" formatCode="0.#######"/>
    <numFmt numFmtId="196" formatCode="0.0######"/>
    <numFmt numFmtId="197" formatCode="#,###,###,##0"/>
    <numFmt numFmtId="198" formatCode="#####################################0"/>
    <numFmt numFmtId="199" formatCode="0.0_)"/>
    <numFmt numFmtId="200" formatCode="0_)"/>
    <numFmt numFmtId="201" formatCode="0.00_)"/>
    <numFmt numFmtId="202" formatCode="0.000_)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Tahoma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166" fontId="1" fillId="0" borderId="0" xfId="0" applyNumberFormat="1" applyFont="1" applyFill="1" applyBorder="1" applyAlignment="1" applyProtection="1">
      <alignment horizontal="center"/>
      <protection/>
    </xf>
    <xf numFmtId="166" fontId="1" fillId="0" borderId="0" xfId="0" applyNumberFormat="1" applyFont="1" applyFill="1" applyBorder="1" applyAlignment="1" applyProtection="1">
      <alignment/>
      <protection/>
    </xf>
    <xf numFmtId="166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 horizontal="center"/>
      <protection/>
    </xf>
    <xf numFmtId="170" fontId="7" fillId="0" borderId="0" xfId="18" applyNumberFormat="1" applyFont="1" applyFill="1" applyBorder="1" applyAlignment="1" applyProtection="1">
      <alignment horizontal="center"/>
      <protection/>
    </xf>
    <xf numFmtId="170" fontId="8" fillId="0" borderId="0" xfId="18" applyNumberFormat="1" applyFont="1" applyFill="1" applyBorder="1" applyAlignment="1" applyProtection="1">
      <alignment horizontal="center"/>
      <protection/>
    </xf>
    <xf numFmtId="3" fontId="8" fillId="0" borderId="0" xfId="18" applyNumberFormat="1" applyFont="1" applyFill="1" applyBorder="1" applyAlignment="1" applyProtection="1">
      <alignment horizontal="center"/>
      <protection/>
    </xf>
    <xf numFmtId="1" fontId="7" fillId="0" borderId="0" xfId="18" applyNumberFormat="1" applyFont="1" applyFill="1" applyBorder="1" applyAlignment="1" applyProtection="1">
      <alignment horizontal="center"/>
      <protection/>
    </xf>
    <xf numFmtId="0" fontId="9" fillId="0" borderId="0" xfId="18" applyNumberFormat="1" applyFont="1" applyFill="1" applyBorder="1" applyAlignment="1" applyProtection="1">
      <alignment horizontal="left"/>
      <protection/>
    </xf>
    <xf numFmtId="3" fontId="7" fillId="0" borderId="0" xfId="18" applyNumberFormat="1" applyFont="1" applyFill="1" applyBorder="1" applyAlignment="1" applyProtection="1">
      <alignment horizontal="center"/>
      <protection/>
    </xf>
    <xf numFmtId="1" fontId="8" fillId="0" borderId="0" xfId="18" applyNumberFormat="1" applyFont="1" applyFill="1" applyBorder="1" applyAlignment="1" applyProtection="1">
      <alignment horizontal="left"/>
      <protection/>
    </xf>
    <xf numFmtId="170" fontId="7" fillId="0" borderId="0" xfId="19" applyNumberFormat="1" applyFont="1" applyFill="1" applyBorder="1" applyAlignment="1" applyProtection="1">
      <alignment horizontal="center"/>
      <protection/>
    </xf>
    <xf numFmtId="170" fontId="8" fillId="0" borderId="0" xfId="19" applyNumberFormat="1" applyFont="1" applyFill="1" applyBorder="1" applyAlignment="1" applyProtection="1">
      <alignment horizontal="center"/>
      <protection/>
    </xf>
    <xf numFmtId="3" fontId="8" fillId="0" borderId="0" xfId="19" applyNumberFormat="1" applyFont="1" applyFill="1" applyBorder="1" applyAlignment="1" applyProtection="1">
      <alignment horizontal="center"/>
      <protection/>
    </xf>
    <xf numFmtId="1" fontId="7" fillId="0" borderId="0" xfId="19" applyNumberFormat="1" applyFont="1" applyFill="1" applyBorder="1" applyAlignment="1" applyProtection="1">
      <alignment horizontal="center"/>
      <protection/>
    </xf>
    <xf numFmtId="0" fontId="9" fillId="0" borderId="0" xfId="19" applyNumberFormat="1" applyFont="1" applyFill="1" applyBorder="1" applyAlignment="1" applyProtection="1">
      <alignment horizontal="left"/>
      <protection/>
    </xf>
    <xf numFmtId="3" fontId="7" fillId="0" borderId="0" xfId="19" applyNumberFormat="1" applyFont="1" applyFill="1" applyBorder="1" applyAlignment="1" applyProtection="1">
      <alignment horizontal="center"/>
      <protection/>
    </xf>
    <xf numFmtId="165" fontId="0" fillId="0" borderId="1" xfId="19" applyNumberFormat="1" applyFont="1" applyFill="1" applyBorder="1" applyAlignment="1" applyProtection="1">
      <alignment horizontal="center"/>
      <protection/>
    </xf>
    <xf numFmtId="165" fontId="0" fillId="0" borderId="1" xfId="19" applyNumberFormat="1" applyFill="1" applyBorder="1" applyAlignment="1" applyProtection="1">
      <alignment/>
      <protection/>
    </xf>
    <xf numFmtId="165" fontId="10" fillId="0" borderId="1" xfId="19" applyNumberFormat="1" applyFill="1" applyBorder="1" applyAlignment="1" applyProtection="1">
      <alignment/>
      <protection/>
    </xf>
    <xf numFmtId="0" fontId="11" fillId="0" borderId="1" xfId="19" applyNumberFormat="1" applyFont="1" applyFill="1" applyBorder="1" applyAlignment="1" applyProtection="1">
      <alignment/>
      <protection/>
    </xf>
    <xf numFmtId="0" fontId="1" fillId="0" borderId="1" xfId="19" applyNumberFormat="1" applyFont="1" applyFill="1" applyBorder="1" applyAlignment="1" applyProtection="1">
      <alignment/>
      <protection/>
    </xf>
    <xf numFmtId="0" fontId="1" fillId="0" borderId="1" xfId="19" applyNumberFormat="1" applyFont="1" applyFill="1" applyBorder="1" applyAlignment="1" applyProtection="1">
      <alignment horizontal="center"/>
      <protection/>
    </xf>
    <xf numFmtId="0" fontId="11" fillId="0" borderId="1" xfId="19" applyNumberFormat="1" applyFont="1" applyFill="1" applyBorder="1" applyAlignment="1" applyProtection="1">
      <alignment horizontal="center"/>
      <protection/>
    </xf>
    <xf numFmtId="165" fontId="0" fillId="0" borderId="1" xfId="19" applyNumberFormat="1" applyFont="1" applyFill="1" applyBorder="1" applyAlignment="1" applyProtection="1">
      <alignment/>
      <protection/>
    </xf>
    <xf numFmtId="0" fontId="0" fillId="0" borderId="1" xfId="19" applyNumberFormat="1" applyFont="1" applyFill="1" applyBorder="1" applyAlignment="1" applyProtection="1">
      <alignment/>
      <protection/>
    </xf>
    <xf numFmtId="166" fontId="1" fillId="0" borderId="1" xfId="19" applyNumberFormat="1" applyFont="1" applyFill="1" applyBorder="1" applyAlignment="1" applyProtection="1">
      <alignment horizontal="center"/>
      <protection/>
    </xf>
    <xf numFmtId="165" fontId="1" fillId="0" borderId="1" xfId="19" applyNumberFormat="1" applyFont="1" applyFill="1" applyBorder="1" applyAlignment="1" applyProtection="1">
      <alignment horizontal="center"/>
      <protection/>
    </xf>
    <xf numFmtId="0" fontId="0" fillId="0" borderId="0" xfId="19" applyNumberFormat="1" applyFont="1" applyFill="1" applyBorder="1" applyAlignment="1" applyProtection="1">
      <alignment/>
      <protection/>
    </xf>
    <xf numFmtId="166" fontId="1" fillId="0" borderId="0" xfId="19" applyNumberFormat="1" applyFont="1" applyFill="1" applyBorder="1" applyAlignment="1" applyProtection="1">
      <alignment horizontal="center"/>
      <protection/>
    </xf>
    <xf numFmtId="165" fontId="0" fillId="0" borderId="0" xfId="19" applyNumberFormat="1" applyFont="1" applyFill="1" applyBorder="1" applyAlignment="1" applyProtection="1">
      <alignment horizontal="center"/>
      <protection/>
    </xf>
    <xf numFmtId="1" fontId="8" fillId="0" borderId="0" xfId="19" applyNumberFormat="1" applyFont="1" applyFill="1" applyBorder="1" applyAlignment="1" applyProtection="1">
      <alignment horizontal="left"/>
      <protection/>
    </xf>
    <xf numFmtId="0" fontId="10" fillId="0" borderId="0" xfId="26" applyNumberFormat="1" applyFont="1" applyFill="1" applyBorder="1" applyAlignment="1" applyProtection="1">
      <alignment/>
      <protection/>
    </xf>
    <xf numFmtId="0" fontId="10" fillId="0" borderId="0" xfId="26" applyNumberFormat="1" applyFill="1" applyBorder="1" applyAlignment="1" applyProtection="1">
      <alignment/>
      <protection/>
    </xf>
    <xf numFmtId="0" fontId="1" fillId="0" borderId="0" xfId="26" applyNumberFormat="1" applyFont="1" applyFill="1" applyBorder="1" applyAlignment="1" applyProtection="1">
      <alignment horizontal="center"/>
      <protection/>
    </xf>
    <xf numFmtId="0" fontId="1" fillId="0" borderId="0" xfId="26" applyNumberFormat="1" applyFont="1" applyFill="1" applyBorder="1" applyAlignment="1" applyProtection="1">
      <alignment/>
      <protection/>
    </xf>
    <xf numFmtId="166" fontId="1" fillId="0" borderId="0" xfId="26" applyNumberFormat="1" applyFont="1" applyFill="1" applyBorder="1" applyAlignment="1" applyProtection="1">
      <alignment horizontal="center"/>
      <protection/>
    </xf>
    <xf numFmtId="0" fontId="1" fillId="0" borderId="1" xfId="26" applyNumberFormat="1" applyFont="1" applyFill="1" applyBorder="1" applyAlignment="1" applyProtection="1">
      <alignment horizontal="center"/>
      <protection/>
    </xf>
    <xf numFmtId="166" fontId="1" fillId="0" borderId="1" xfId="26" applyNumberFormat="1" applyFont="1" applyFill="1" applyBorder="1" applyAlignment="1" applyProtection="1">
      <alignment horizontal="center"/>
      <protection/>
    </xf>
    <xf numFmtId="164" fontId="1" fillId="0" borderId="1" xfId="26" applyNumberFormat="1" applyFont="1" applyFill="1" applyBorder="1" applyAlignment="1" applyProtection="1">
      <alignment horizontal="center"/>
      <protection/>
    </xf>
    <xf numFmtId="0" fontId="11" fillId="0" borderId="1" xfId="26" applyNumberFormat="1" applyFont="1" applyFill="1" applyBorder="1" applyAlignment="1" applyProtection="1">
      <alignment horizontal="center"/>
      <protection/>
    </xf>
    <xf numFmtId="165" fontId="0" fillId="0" borderId="1" xfId="26" applyNumberFormat="1" applyFont="1" applyFill="1" applyBorder="1" applyAlignment="1" applyProtection="1">
      <alignment horizontal="center"/>
      <protection/>
    </xf>
    <xf numFmtId="165" fontId="0" fillId="0" borderId="1" xfId="26" applyNumberFormat="1" applyFont="1" applyFill="1" applyBorder="1" applyAlignment="1" applyProtection="1">
      <alignment horizontal="right"/>
      <protection/>
    </xf>
    <xf numFmtId="169" fontId="1" fillId="0" borderId="1" xfId="26" applyNumberFormat="1" applyFont="1" applyBorder="1" applyAlignment="1">
      <alignment horizontal="center"/>
      <protection/>
    </xf>
    <xf numFmtId="1" fontId="0" fillId="0" borderId="1" xfId="26" applyNumberFormat="1" applyFont="1" applyFill="1" applyBorder="1" applyAlignment="1" applyProtection="1">
      <alignment horizontal="center"/>
      <protection/>
    </xf>
    <xf numFmtId="165" fontId="1" fillId="0" borderId="1" xfId="26" applyNumberFormat="1" applyFont="1" applyFill="1" applyBorder="1" applyAlignment="1" applyProtection="1">
      <alignment horizontal="center"/>
      <protection/>
    </xf>
    <xf numFmtId="165" fontId="1" fillId="0" borderId="1" xfId="26" applyNumberFormat="1" applyFont="1" applyFill="1" applyBorder="1" applyAlignment="1" applyProtection="1">
      <alignment horizontal="right"/>
      <protection/>
    </xf>
    <xf numFmtId="0" fontId="0" fillId="0" borderId="0" xfId="26" applyFont="1" applyBorder="1">
      <alignment/>
      <protection/>
    </xf>
    <xf numFmtId="166" fontId="15" fillId="0" borderId="0" xfId="26" applyNumberFormat="1" applyFont="1" applyFill="1" applyBorder="1" applyAlignment="1" applyProtection="1">
      <alignment horizontal="center"/>
      <protection/>
    </xf>
    <xf numFmtId="165" fontId="0" fillId="0" borderId="0" xfId="26" applyNumberFormat="1" applyFont="1" applyFill="1" applyBorder="1" applyAlignment="1" applyProtection="1">
      <alignment horizontal="center"/>
      <protection/>
    </xf>
    <xf numFmtId="0" fontId="10" fillId="0" borderId="0" xfId="26" applyNumberFormat="1" applyFill="1" applyBorder="1" applyAlignment="1" applyProtection="1">
      <alignment horizontal="center"/>
      <protection/>
    </xf>
    <xf numFmtId="1" fontId="8" fillId="0" borderId="0" xfId="26" applyNumberFormat="1" applyFont="1" applyFill="1" applyBorder="1" applyAlignment="1" applyProtection="1">
      <alignment horizontal="left"/>
      <protection/>
    </xf>
    <xf numFmtId="0" fontId="8" fillId="0" borderId="0" xfId="26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165" fontId="10" fillId="0" borderId="0" xfId="0" applyNumberForma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/>
      <protection/>
    </xf>
    <xf numFmtId="166" fontId="1" fillId="0" borderId="1" xfId="0" applyNumberFormat="1" applyFont="1" applyFill="1" applyBorder="1" applyAlignment="1" applyProtection="1">
      <alignment horizontal="center"/>
      <protection/>
    </xf>
    <xf numFmtId="164" fontId="1" fillId="0" borderId="1" xfId="0" applyNumberFormat="1" applyFont="1" applyFill="1" applyBorder="1" applyAlignment="1" applyProtection="1">
      <alignment horizontal="center"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166" fontId="1" fillId="0" borderId="3" xfId="0" applyNumberFormat="1" applyFont="1" applyFill="1" applyBorder="1" applyAlignment="1" applyProtection="1">
      <alignment horizontal="center"/>
      <protection/>
    </xf>
    <xf numFmtId="0" fontId="11" fillId="0" borderId="1" xfId="20" applyNumberFormat="1" applyFont="1" applyFill="1" applyBorder="1" applyAlignment="1" applyProtection="1">
      <alignment horizontal="center"/>
      <protection/>
    </xf>
    <xf numFmtId="169" fontId="1" fillId="0" borderId="1" xfId="0" applyNumberFormat="1" applyFont="1" applyBorder="1" applyAlignment="1">
      <alignment horizontal="center"/>
    </xf>
    <xf numFmtId="165" fontId="0" fillId="0" borderId="4" xfId="0" applyNumberFormat="1" applyFont="1" applyFill="1" applyBorder="1" applyAlignment="1" applyProtection="1">
      <alignment horizontal="center"/>
      <protection/>
    </xf>
    <xf numFmtId="165" fontId="0" fillId="0" borderId="1" xfId="0" applyNumberFormat="1" applyFont="1" applyFill="1" applyBorder="1" applyAlignment="1" applyProtection="1">
      <alignment horizontal="center"/>
      <protection/>
    </xf>
    <xf numFmtId="165" fontId="10" fillId="0" borderId="1" xfId="0" applyNumberFormat="1" applyFill="1" applyBorder="1" applyAlignment="1" applyProtection="1">
      <alignment horizontal="center"/>
      <protection/>
    </xf>
    <xf numFmtId="165" fontId="1" fillId="0" borderId="1" xfId="0" applyNumberFormat="1" applyFont="1" applyFill="1" applyBorder="1" applyAlignment="1" applyProtection="1">
      <alignment horizontal="center"/>
      <protection/>
    </xf>
    <xf numFmtId="0" fontId="1" fillId="0" borderId="1" xfId="0" applyFont="1" applyBorder="1" applyAlignment="1">
      <alignment horizontal="center"/>
    </xf>
    <xf numFmtId="0" fontId="10" fillId="0" borderId="1" xfId="0" applyNumberFormat="1" applyFill="1" applyBorder="1" applyAlignment="1" applyProtection="1">
      <alignment/>
      <protection/>
    </xf>
    <xf numFmtId="0" fontId="10" fillId="0" borderId="1" xfId="0" applyNumberFormat="1" applyFill="1" applyBorder="1" applyAlignment="1" applyProtection="1">
      <alignment horizontal="center"/>
      <protection/>
    </xf>
    <xf numFmtId="1" fontId="0" fillId="0" borderId="1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ill="1" applyBorder="1" applyAlignment="1" applyProtection="1">
      <alignment horizontal="center"/>
      <protection/>
    </xf>
    <xf numFmtId="0" fontId="1" fillId="0" borderId="1" xfId="21" applyNumberFormat="1" applyFont="1" applyFill="1" applyBorder="1" applyAlignment="1" applyProtection="1">
      <alignment horizontal="center"/>
      <protection/>
    </xf>
    <xf numFmtId="169" fontId="1" fillId="0" borderId="1" xfId="0" applyNumberFormat="1" applyFont="1" applyBorder="1" applyAlignment="1">
      <alignment horizontal="center"/>
    </xf>
    <xf numFmtId="165" fontId="0" fillId="0" borderId="1" xfId="17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16" fillId="0" borderId="1" xfId="27" applyNumberFormat="1" applyFont="1" applyFill="1" applyBorder="1" applyAlignment="1" applyProtection="1">
      <alignment horizontal="center"/>
      <protection/>
    </xf>
    <xf numFmtId="169" fontId="17" fillId="0" borderId="1" xfId="0" applyNumberFormat="1" applyFont="1" applyFill="1" applyBorder="1" applyAlignment="1">
      <alignment horizontal="center" vertical="top"/>
    </xf>
    <xf numFmtId="169" fontId="1" fillId="0" borderId="0" xfId="27" applyNumberFormat="1" applyFont="1" applyAlignment="1">
      <alignment horizontal="center"/>
      <protection/>
    </xf>
    <xf numFmtId="0" fontId="0" fillId="0" borderId="0" xfId="27" applyAlignment="1">
      <alignment horizontal="center"/>
      <protection/>
    </xf>
    <xf numFmtId="0" fontId="1" fillId="0" borderId="0" xfId="34" applyFont="1" applyFill="1" applyAlignment="1">
      <alignment horizontal="left"/>
      <protection/>
    </xf>
    <xf numFmtId="0" fontId="1" fillId="0" borderId="0" xfId="27" applyFont="1" applyAlignment="1">
      <alignment horizontal="left"/>
      <protection/>
    </xf>
    <xf numFmtId="0" fontId="0" fillId="0" borderId="0" xfId="27" applyFont="1" applyAlignment="1">
      <alignment horizontal="left"/>
      <protection/>
    </xf>
    <xf numFmtId="0" fontId="0" fillId="0" borderId="0" xfId="27" applyAlignment="1">
      <alignment horizontal="left"/>
      <protection/>
    </xf>
    <xf numFmtId="0" fontId="1" fillId="0" borderId="0" xfId="27" applyFont="1">
      <alignment/>
      <protection/>
    </xf>
    <xf numFmtId="165" fontId="1" fillId="0" borderId="0" xfId="0" applyNumberFormat="1" applyFont="1" applyFill="1" applyBorder="1" applyAlignment="1" applyProtection="1">
      <alignment horizontal="left"/>
      <protection/>
    </xf>
    <xf numFmtId="17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165" fontId="1" fillId="0" borderId="0" xfId="26" applyNumberFormat="1" applyFont="1" applyFill="1" applyBorder="1" applyAlignment="1" applyProtection="1">
      <alignment horizontal="left"/>
      <protection/>
    </xf>
    <xf numFmtId="170" fontId="1" fillId="0" borderId="0" xfId="26" applyNumberFormat="1" applyFont="1" applyFill="1" applyBorder="1" applyAlignment="1" applyProtection="1">
      <alignment horizontal="left"/>
      <protection/>
    </xf>
    <xf numFmtId="0" fontId="14" fillId="0" borderId="0" xfId="26" applyNumberFormat="1" applyFont="1" applyFill="1" applyBorder="1" applyAlignment="1" applyProtection="1">
      <alignment horizontal="left"/>
      <protection/>
    </xf>
    <xf numFmtId="170" fontId="7" fillId="0" borderId="0" xfId="19" applyNumberFormat="1" applyFont="1" applyFill="1" applyBorder="1" applyAlignment="1" applyProtection="1">
      <alignment horizontal="left"/>
      <protection/>
    </xf>
    <xf numFmtId="169" fontId="7" fillId="0" borderId="0" xfId="19" applyNumberFormat="1" applyFont="1" applyFill="1" applyBorder="1" applyAlignment="1" applyProtection="1">
      <alignment horizontal="left"/>
      <protection/>
    </xf>
    <xf numFmtId="170" fontId="7" fillId="0" borderId="0" xfId="18" applyNumberFormat="1" applyFont="1" applyFill="1" applyBorder="1" applyAlignment="1" applyProtection="1">
      <alignment horizontal="left"/>
      <protection/>
    </xf>
    <xf numFmtId="169" fontId="7" fillId="0" borderId="0" xfId="18" applyNumberFormat="1" applyFont="1" applyFill="1" applyBorder="1" applyAlignment="1" applyProtection="1">
      <alignment horizontal="left"/>
      <protection/>
    </xf>
    <xf numFmtId="1" fontId="11" fillId="0" borderId="1" xfId="26" applyNumberFormat="1" applyFont="1" applyFill="1" applyBorder="1" applyAlignment="1" applyProtection="1">
      <alignment horizontal="center"/>
      <protection/>
    </xf>
    <xf numFmtId="0" fontId="1" fillId="0" borderId="1" xfId="26" applyFont="1" applyBorder="1" applyAlignment="1">
      <alignment horizontal="center"/>
      <protection/>
    </xf>
    <xf numFmtId="169" fontId="1" fillId="0" borderId="1" xfId="26" applyNumberFormat="1" applyFont="1" applyBorder="1">
      <alignment/>
      <protection/>
    </xf>
    <xf numFmtId="169" fontId="1" fillId="0" borderId="1" xfId="19" applyNumberFormat="1" applyFont="1" applyFill="1" applyBorder="1">
      <alignment/>
      <protection/>
    </xf>
    <xf numFmtId="169" fontId="1" fillId="0" borderId="1" xfId="19" applyNumberFormat="1" applyFont="1" applyFill="1" applyBorder="1">
      <alignment/>
      <protection/>
    </xf>
    <xf numFmtId="169" fontId="1" fillId="0" borderId="1" xfId="19" applyNumberFormat="1" applyFont="1" applyFill="1" applyBorder="1" applyAlignment="1" applyProtection="1">
      <alignment/>
      <protection/>
    </xf>
    <xf numFmtId="164" fontId="1" fillId="0" borderId="1" xfId="19" applyNumberFormat="1" applyFont="1" applyFill="1" applyBorder="1" applyAlignment="1" applyProtection="1">
      <alignment horizontal="center"/>
      <protection/>
    </xf>
    <xf numFmtId="0" fontId="1" fillId="0" borderId="1" xfId="18" applyNumberFormat="1" applyFont="1" applyFill="1" applyBorder="1" applyAlignment="1" applyProtection="1">
      <alignment horizontal="center"/>
      <protection/>
    </xf>
    <xf numFmtId="166" fontId="1" fillId="0" borderId="1" xfId="18" applyNumberFormat="1" applyFont="1" applyFill="1" applyBorder="1" applyAlignment="1" applyProtection="1">
      <alignment horizontal="center"/>
      <protection/>
    </xf>
    <xf numFmtId="164" fontId="1" fillId="0" borderId="1" xfId="18" applyNumberFormat="1" applyFont="1" applyFill="1" applyBorder="1" applyAlignment="1" applyProtection="1">
      <alignment horizontal="center"/>
      <protection/>
    </xf>
    <xf numFmtId="165" fontId="0" fillId="0" borderId="1" xfId="18" applyNumberFormat="1" applyFont="1" applyFill="1" applyBorder="1" applyAlignment="1" applyProtection="1">
      <alignment horizontal="center"/>
      <protection/>
    </xf>
    <xf numFmtId="166" fontId="0" fillId="0" borderId="1" xfId="18" applyNumberFormat="1" applyFont="1" applyFill="1" applyBorder="1" applyAlignment="1" applyProtection="1">
      <alignment horizontal="center"/>
      <protection/>
    </xf>
    <xf numFmtId="0" fontId="1" fillId="0" borderId="1" xfId="18" applyNumberFormat="1" applyFont="1" applyFill="1" applyBorder="1" applyAlignment="1" applyProtection="1">
      <alignment/>
      <protection/>
    </xf>
    <xf numFmtId="166" fontId="0" fillId="0" borderId="1" xfId="18" applyNumberFormat="1" applyFont="1" applyFill="1" applyBorder="1" applyAlignment="1" applyProtection="1">
      <alignment/>
      <protection/>
    </xf>
    <xf numFmtId="0" fontId="0" fillId="0" borderId="1" xfId="18" applyNumberFormat="1" applyFont="1" applyFill="1" applyBorder="1" applyAlignment="1" applyProtection="1">
      <alignment/>
      <protection/>
    </xf>
    <xf numFmtId="165" fontId="1" fillId="0" borderId="1" xfId="18" applyNumberFormat="1" applyFont="1" applyFill="1" applyBorder="1" applyAlignment="1" applyProtection="1">
      <alignment horizontal="center"/>
      <protection/>
    </xf>
    <xf numFmtId="169" fontId="1" fillId="0" borderId="1" xfId="18" applyNumberFormat="1" applyFont="1" applyFill="1" applyBorder="1" applyAlignment="1">
      <alignment horizontal="center"/>
      <protection/>
    </xf>
    <xf numFmtId="169" fontId="17" fillId="0" borderId="1" xfId="18" applyNumberFormat="1" applyFont="1" applyFill="1" applyBorder="1" applyAlignment="1">
      <alignment horizontal="center"/>
      <protection/>
    </xf>
    <xf numFmtId="169" fontId="1" fillId="0" borderId="0" xfId="18" applyNumberFormat="1" applyFont="1" applyFill="1" applyAlignment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169" fontId="1" fillId="0" borderId="1" xfId="0" applyNumberFormat="1" applyFont="1" applyFill="1" applyBorder="1" applyAlignment="1">
      <alignment horizontal="center"/>
    </xf>
    <xf numFmtId="165" fontId="0" fillId="0" borderId="1" xfId="0" applyNumberFormat="1" applyFill="1" applyBorder="1" applyAlignment="1" applyProtection="1">
      <alignment horizontal="center"/>
      <protection/>
    </xf>
    <xf numFmtId="0" fontId="0" fillId="0" borderId="1" xfId="0" applyNumberFormat="1" applyFill="1" applyBorder="1" applyAlignment="1" applyProtection="1">
      <alignment/>
      <protection/>
    </xf>
    <xf numFmtId="169" fontId="1" fillId="0" borderId="1" xfId="0" applyNumberFormat="1" applyFont="1" applyFill="1" applyBorder="1" applyAlignment="1">
      <alignment horizontal="center"/>
    </xf>
    <xf numFmtId="170" fontId="1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ill="1" applyBorder="1" applyAlignment="1" applyProtection="1">
      <alignment horizontal="center"/>
      <protection/>
    </xf>
    <xf numFmtId="171" fontId="0" fillId="0" borderId="1" xfId="0" applyNumberFormat="1" applyFill="1" applyBorder="1" applyAlignment="1" applyProtection="1">
      <alignment horizontal="center"/>
      <protection/>
    </xf>
    <xf numFmtId="171" fontId="4" fillId="0" borderId="1" xfId="0" applyNumberFormat="1" applyFont="1" applyFill="1" applyBorder="1" applyAlignment="1" applyProtection="1">
      <alignment horizontal="center"/>
      <protection/>
    </xf>
    <xf numFmtId="171" fontId="1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 horizontal="center"/>
    </xf>
    <xf numFmtId="165" fontId="4" fillId="0" borderId="1" xfId="15" applyNumberFormat="1" applyFill="1" applyBorder="1" applyAlignment="1" applyProtection="1">
      <alignment horizontal="center"/>
      <protection/>
    </xf>
    <xf numFmtId="165" fontId="5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0" fontId="0" fillId="0" borderId="0" xfId="33" applyNumberFormat="1" applyFill="1" applyBorder="1" applyAlignment="1" applyProtection="1">
      <alignment horizontal="center"/>
      <protection/>
    </xf>
    <xf numFmtId="165" fontId="0" fillId="0" borderId="0" xfId="33" applyNumberFormat="1" applyFont="1" applyFill="1" applyBorder="1" applyAlignment="1" applyProtection="1">
      <alignment/>
      <protection/>
    </xf>
    <xf numFmtId="165" fontId="1" fillId="0" borderId="0" xfId="33" applyNumberFormat="1" applyFont="1" applyFill="1" applyBorder="1" applyAlignment="1" applyProtection="1">
      <alignment horizontal="center"/>
      <protection/>
    </xf>
    <xf numFmtId="0" fontId="0" fillId="0" borderId="0" xfId="33" applyNumberFormat="1" applyFill="1" applyBorder="1" applyAlignment="1" applyProtection="1">
      <alignment/>
      <protection/>
    </xf>
    <xf numFmtId="170" fontId="0" fillId="0" borderId="0" xfId="33" applyNumberFormat="1" applyFont="1" applyFill="1" applyBorder="1" applyAlignment="1" applyProtection="1">
      <alignment/>
      <protection/>
    </xf>
    <xf numFmtId="170" fontId="1" fillId="0" borderId="0" xfId="33" applyNumberFormat="1" applyFont="1" applyFill="1" applyBorder="1" applyAlignment="1" applyProtection="1">
      <alignment horizontal="center"/>
      <protection/>
    </xf>
    <xf numFmtId="0" fontId="0" fillId="0" borderId="0" xfId="33" applyNumberFormat="1" applyFont="1" applyFill="1" applyBorder="1" applyAlignment="1" applyProtection="1">
      <alignment/>
      <protection/>
    </xf>
    <xf numFmtId="0" fontId="1" fillId="0" borderId="0" xfId="33" applyNumberFormat="1" applyFont="1" applyFill="1" applyBorder="1" applyAlignment="1" applyProtection="1">
      <alignment horizontal="center"/>
      <protection/>
    </xf>
    <xf numFmtId="169" fontId="1" fillId="0" borderId="0" xfId="33" applyNumberFormat="1" applyFont="1" applyFill="1" applyBorder="1" applyAlignment="1" applyProtection="1">
      <alignment horizontal="center"/>
      <protection/>
    </xf>
    <xf numFmtId="0" fontId="15" fillId="0" borderId="0" xfId="33" applyNumberFormat="1" applyFont="1" applyFill="1" applyBorder="1" applyAlignment="1" applyProtection="1">
      <alignment horizontal="center"/>
      <protection/>
    </xf>
    <xf numFmtId="0" fontId="15" fillId="0" borderId="0" xfId="33" applyNumberFormat="1" applyFont="1" applyFill="1" applyBorder="1" applyAlignment="1" applyProtection="1">
      <alignment horizontal="left"/>
      <protection/>
    </xf>
    <xf numFmtId="0" fontId="11" fillId="0" borderId="5" xfId="33" applyNumberFormat="1" applyFont="1" applyFill="1" applyBorder="1" applyAlignment="1" applyProtection="1">
      <alignment horizontal="center"/>
      <protection/>
    </xf>
    <xf numFmtId="0" fontId="16" fillId="0" borderId="1" xfId="33" applyNumberFormat="1" applyFont="1" applyFill="1" applyBorder="1" applyAlignment="1" applyProtection="1">
      <alignment horizontal="center"/>
      <protection/>
    </xf>
    <xf numFmtId="169" fontId="1" fillId="0" borderId="1" xfId="33" applyNumberFormat="1" applyFont="1" applyFill="1" applyBorder="1" applyAlignment="1" applyProtection="1">
      <alignment horizontal="center"/>
      <protection/>
    </xf>
    <xf numFmtId="0" fontId="1" fillId="0" borderId="1" xfId="33" applyNumberFormat="1" applyFont="1" applyFill="1" applyBorder="1" applyAlignment="1" applyProtection="1">
      <alignment horizontal="center"/>
      <protection/>
    </xf>
    <xf numFmtId="164" fontId="1" fillId="0" borderId="1" xfId="33" applyNumberFormat="1" applyFont="1" applyFill="1" applyBorder="1" applyAlignment="1" applyProtection="1">
      <alignment horizontal="center"/>
      <protection/>
    </xf>
    <xf numFmtId="166" fontId="1" fillId="0" borderId="1" xfId="33" applyNumberFormat="1" applyFont="1" applyFill="1" applyBorder="1" applyAlignment="1" applyProtection="1">
      <alignment horizontal="center"/>
      <protection/>
    </xf>
    <xf numFmtId="0" fontId="1" fillId="0" borderId="0" xfId="33" applyNumberFormat="1" applyFont="1" applyFill="1" applyBorder="1" applyAlignment="1" applyProtection="1">
      <alignment horizontal="center"/>
      <protection/>
    </xf>
    <xf numFmtId="165" fontId="0" fillId="0" borderId="1" xfId="33" applyNumberFormat="1" applyFont="1" applyFill="1" applyBorder="1" applyAlignment="1" applyProtection="1">
      <alignment horizontal="center"/>
      <protection/>
    </xf>
    <xf numFmtId="0" fontId="0" fillId="0" borderId="1" xfId="33" applyNumberFormat="1" applyFill="1" applyBorder="1" applyAlignment="1" applyProtection="1">
      <alignment/>
      <protection/>
    </xf>
    <xf numFmtId="0" fontId="0" fillId="0" borderId="1" xfId="33" applyNumberFormat="1" applyFill="1" applyBorder="1" applyAlignment="1" applyProtection="1">
      <alignment horizontal="center"/>
      <protection/>
    </xf>
    <xf numFmtId="169" fontId="1" fillId="0" borderId="1" xfId="33" applyNumberFormat="1" applyFont="1" applyBorder="1" applyAlignment="1">
      <alignment horizontal="center"/>
      <protection/>
    </xf>
    <xf numFmtId="1" fontId="0" fillId="0" borderId="1" xfId="33" applyNumberFormat="1" applyFont="1" applyFill="1" applyBorder="1" applyAlignment="1" applyProtection="1">
      <alignment horizontal="center"/>
      <protection/>
    </xf>
    <xf numFmtId="169" fontId="1" fillId="0" borderId="1" xfId="33" applyNumberFormat="1" applyFont="1" applyFill="1" applyBorder="1" applyAlignment="1">
      <alignment horizontal="center"/>
      <protection/>
    </xf>
    <xf numFmtId="165" fontId="15" fillId="0" borderId="0" xfId="33" applyNumberFormat="1" applyFont="1" applyFill="1" applyBorder="1" applyAlignment="1" applyProtection="1">
      <alignment horizontal="left"/>
      <protection/>
    </xf>
    <xf numFmtId="165" fontId="1" fillId="0" borderId="1" xfId="33" applyNumberFormat="1" applyFont="1" applyFill="1" applyBorder="1" applyAlignment="1" applyProtection="1">
      <alignment horizontal="center"/>
      <protection/>
    </xf>
    <xf numFmtId="1" fontId="8" fillId="0" borderId="0" xfId="33" applyNumberFormat="1" applyFont="1" applyFill="1" applyBorder="1" applyAlignment="1" applyProtection="1">
      <alignment horizontal="left"/>
      <protection/>
    </xf>
    <xf numFmtId="169" fontId="1" fillId="0" borderId="1" xfId="28" applyNumberFormat="1" applyFont="1" applyFill="1" applyBorder="1" applyAlignment="1">
      <alignment horizontal="center" vertical="top"/>
      <protection/>
    </xf>
    <xf numFmtId="169" fontId="1" fillId="0" borderId="1" xfId="29" applyNumberFormat="1" applyFont="1" applyFill="1" applyBorder="1" applyAlignment="1">
      <alignment horizontal="center" vertical="top"/>
      <protection/>
    </xf>
    <xf numFmtId="169" fontId="1" fillId="0" borderId="1" xfId="31" applyNumberFormat="1" applyFont="1" applyFill="1" applyBorder="1" applyAlignment="1">
      <alignment horizontal="center" vertical="top"/>
      <protection/>
    </xf>
    <xf numFmtId="169" fontId="1" fillId="0" borderId="1" xfId="30" applyNumberFormat="1" applyFont="1" applyFill="1" applyBorder="1" applyAlignment="1">
      <alignment horizontal="center" vertical="top"/>
      <protection/>
    </xf>
    <xf numFmtId="169" fontId="1" fillId="0" borderId="1" xfId="32" applyNumberFormat="1" applyFont="1" applyFill="1" applyBorder="1" applyAlignment="1">
      <alignment horizontal="center" vertical="top"/>
      <protection/>
    </xf>
  </cellXfs>
  <cellStyles count="22">
    <cellStyle name="Normal" xfId="0"/>
    <cellStyle name="Comma" xfId="15"/>
    <cellStyle name="Comma [0]" xfId="16"/>
    <cellStyle name="Comma_2005ChMhSw data &amp; ind cpd graphs2" xfId="17"/>
    <cellStyle name="Comma_sdel_2001_metals" xfId="18"/>
    <cellStyle name="Comma_sdel_2002_metals" xfId="19"/>
    <cellStyle name="Comma_sdel_2004_metals" xfId="20"/>
    <cellStyle name="Comma_sdel_2005_metals" xfId="21"/>
    <cellStyle name="Currency" xfId="22"/>
    <cellStyle name="Currency [0]" xfId="23"/>
    <cellStyle name="Followed Hyperlink" xfId="24"/>
    <cellStyle name="Hyperlink" xfId="25"/>
    <cellStyle name="Normal_2003ChMhSw data &amp; ind cpd graphs" xfId="26"/>
    <cellStyle name="Normal_31CQ06" xfId="27"/>
    <cellStyle name="Normal_31MQ06" xfId="28"/>
    <cellStyle name="Normal_31MQ07" xfId="29"/>
    <cellStyle name="Normal_31MQ08 6 mo" xfId="30"/>
    <cellStyle name="Normal_31MQ08 7-12 mo" xfId="31"/>
    <cellStyle name="Normal_31MQ09 9 mo" xfId="32"/>
    <cellStyle name="Normal_32TQ06" xfId="33"/>
    <cellStyle name="Normal_6-06 can data for web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gardner\My%20Documents\DATA\DEP\AAQ%20Sites\CHESTER\Data%20-%20filter\2006\31CQ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06%20VOC-Metals%20Risk%20Calculatio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ardner\My%20Documents\DATA\DEP\AAQ%20Sites\2007%20filter%20data\31MQ%20Nov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aq\2008%20TSP\31MQ08%207-12%20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aq\2008%20TSP\2006%20VOC-Metals%20Risk%20Calculation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aq\2008%20TSP\31MQ08%206%20m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aq\2009%20TSP\31MQ09%209%20m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aq\2009%20TSP\2006%20VOC-Metals%20Risk%20Calcula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 As"/>
      <sheetName val="2006 Be"/>
      <sheetName val="2006 Cd"/>
      <sheetName val="2006 Cr"/>
      <sheetName val="2006 Pb"/>
      <sheetName val="2006 Mn"/>
      <sheetName val="2006 Ni"/>
      <sheetName val="2006 Zn"/>
      <sheetName val="2006 TSP"/>
      <sheetName val="31CQ06 Data (2)"/>
      <sheetName val="31CQ06 Data"/>
      <sheetName val="31CQ06 Working Data"/>
      <sheetName val="Voids"/>
      <sheetName val="Macro1"/>
    </sheetNames>
    <sheetDataSet>
      <sheetData sheetId="13">
        <row r="1">
          <cell r="A1" t="str">
            <v>Macro2</v>
          </cell>
        </row>
        <row r="8">
          <cell r="A8" t="str">
            <v>Macro3</v>
          </cell>
        </row>
        <row r="15">
          <cell r="A15" t="str">
            <v>Macro4</v>
          </cell>
        </row>
        <row r="22">
          <cell r="A22" t="str">
            <v>Macro5</v>
          </cell>
        </row>
        <row r="29">
          <cell r="A29" t="str">
            <v>Macro6</v>
          </cell>
        </row>
        <row r="51">
          <cell r="A51" t="str">
            <v>Recover</v>
          </cell>
        </row>
        <row r="55">
          <cell r="A55" t="str">
            <v>Macro1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ctors"/>
      <sheetName val="Risk"/>
      <sheetName val="lookup-Sharon"/>
      <sheetName val="MWs"/>
      <sheetName val="EPA 3 vs IRIS(Craig)"/>
      <sheetName val="Understanding the math"/>
      <sheetName val="To calc cancer Risk"/>
      <sheetName val="Sharon-Non cancer risk"/>
      <sheetName val="Sharon-Cancer risk"/>
    </sheetNames>
    <sheetDataSet>
      <sheetData sheetId="0">
        <row r="2">
          <cell r="B2" t="str">
            <v>Toxicity Assessment and Inhalation Risk Characterization </v>
          </cell>
        </row>
        <row r="4">
          <cell r="B4" t="str">
            <v>Table 2.1</v>
          </cell>
        </row>
        <row r="5">
          <cell r="B5" t="str">
            <v> Cancer Unit Risk Factors for Inhalation (m3/ug)  and</v>
          </cell>
        </row>
        <row r="6">
          <cell r="B6" t="str">
            <v>Reference Concentrations (ug/m3)</v>
          </cell>
        </row>
        <row r="8">
          <cell r="B8" t="str">
            <v>Chemical</v>
          </cell>
          <cell r="C8" t="str">
            <v>Unit</v>
          </cell>
          <cell r="E8" t="str">
            <v>Reference Air</v>
          </cell>
        </row>
        <row r="9">
          <cell r="B9" t="str">
            <v>Name</v>
          </cell>
          <cell r="C9" t="str">
            <v>Risk</v>
          </cell>
          <cell r="E9" t="str">
            <v>Concentration</v>
          </cell>
        </row>
        <row r="10">
          <cell r="C10" t="str">
            <v>(m3/ug)</v>
          </cell>
          <cell r="E10" t="str">
            <v>(ug/m3)</v>
          </cell>
        </row>
        <row r="11">
          <cell r="B11" t="str">
            <v>Dichlorodifluoromethane</v>
          </cell>
          <cell r="C11" t="str">
            <v>-</v>
          </cell>
          <cell r="E11">
            <v>175</v>
          </cell>
        </row>
        <row r="12">
          <cell r="B12" t="str">
            <v>Chloromethane</v>
          </cell>
          <cell r="E12">
            <v>90</v>
          </cell>
        </row>
        <row r="13">
          <cell r="B13" t="str">
            <v>Chloroethene (Vinyl Chloride)</v>
          </cell>
          <cell r="C13">
            <v>8.8E-06</v>
          </cell>
          <cell r="E13">
            <v>100</v>
          </cell>
        </row>
        <row r="14">
          <cell r="B14" t="str">
            <v>1,3-Butadiene</v>
          </cell>
          <cell r="C14">
            <v>3E-05</v>
          </cell>
          <cell r="E14">
            <v>2</v>
          </cell>
        </row>
        <row r="15">
          <cell r="B15" t="str">
            <v>Bromomethane</v>
          </cell>
          <cell r="C15" t="str">
            <v>-</v>
          </cell>
          <cell r="E15">
            <v>5</v>
          </cell>
        </row>
        <row r="16">
          <cell r="B16" t="str">
            <v>Chloroethane</v>
          </cell>
          <cell r="C16" t="str">
            <v>-</v>
          </cell>
          <cell r="E16">
            <v>10000</v>
          </cell>
        </row>
        <row r="17">
          <cell r="B17" t="str">
            <v>Trichlorofluoromethane</v>
          </cell>
          <cell r="C17" t="str">
            <v>-</v>
          </cell>
          <cell r="E17">
            <v>700</v>
          </cell>
        </row>
        <row r="18">
          <cell r="B18" t="str">
            <v>1,1-Dichloroethene</v>
          </cell>
          <cell r="C18" t="str">
            <v>-</v>
          </cell>
          <cell r="E18">
            <v>200</v>
          </cell>
        </row>
        <row r="19">
          <cell r="B19" t="str">
            <v>Methylene Chloride</v>
          </cell>
          <cell r="C19">
            <v>4.7E-07</v>
          </cell>
          <cell r="E19">
            <v>1000</v>
          </cell>
        </row>
        <row r="20">
          <cell r="B20" t="str">
            <v>1,1,2-Trichloro-1,2,2-Trifluoroethane</v>
          </cell>
          <cell r="C20" t="str">
            <v>-</v>
          </cell>
          <cell r="E20">
            <v>30000</v>
          </cell>
        </row>
        <row r="21">
          <cell r="B21" t="str">
            <v>1,1-Dichloroethane</v>
          </cell>
          <cell r="C21">
            <v>1.6E-06</v>
          </cell>
          <cell r="E21">
            <v>500</v>
          </cell>
        </row>
        <row r="22">
          <cell r="B22" t="str">
            <v>Chloroform</v>
          </cell>
          <cell r="C22">
            <v>2.3E-05</v>
          </cell>
          <cell r="E22">
            <v>49</v>
          </cell>
        </row>
        <row r="23">
          <cell r="B23" t="str">
            <v>1,2-Dichloroethane</v>
          </cell>
          <cell r="C23">
            <v>2.6E-05</v>
          </cell>
          <cell r="E23">
            <v>2450</v>
          </cell>
        </row>
        <row r="24">
          <cell r="B24" t="str">
            <v>1,1,1-Trichloroethane</v>
          </cell>
          <cell r="C24" t="str">
            <v>-</v>
          </cell>
        </row>
        <row r="25">
          <cell r="B25" t="str">
            <v>Benzene</v>
          </cell>
          <cell r="C25">
            <v>7.8E-06</v>
          </cell>
          <cell r="E25">
            <v>30</v>
          </cell>
        </row>
        <row r="26">
          <cell r="B26" t="str">
            <v>Carbon Tetrachloride</v>
          </cell>
          <cell r="C26">
            <v>1.5E-05</v>
          </cell>
          <cell r="E26">
            <v>175</v>
          </cell>
        </row>
        <row r="27">
          <cell r="B27" t="str">
            <v>1,2-Dichloropropane</v>
          </cell>
          <cell r="C27" t="str">
            <v>-</v>
          </cell>
          <cell r="E27">
            <v>4</v>
          </cell>
        </row>
        <row r="28">
          <cell r="B28" t="str">
            <v>Trichloroethene (TCE)</v>
          </cell>
          <cell r="C28">
            <v>0.000114</v>
          </cell>
          <cell r="E28">
            <v>35</v>
          </cell>
        </row>
        <row r="29">
          <cell r="B29" t="str">
            <v>cis-1,3-Dichloro-1-propene</v>
          </cell>
          <cell r="C29">
            <v>2.86E-06</v>
          </cell>
          <cell r="E29">
            <v>20</v>
          </cell>
        </row>
        <row r="30">
          <cell r="B30" t="str">
            <v>1,1,2-Trichloroethane</v>
          </cell>
          <cell r="C30">
            <v>1.6E-05</v>
          </cell>
          <cell r="E30" t="str">
            <v>-</v>
          </cell>
        </row>
        <row r="31">
          <cell r="B31" t="str">
            <v>Toluene</v>
          </cell>
          <cell r="C31" t="str">
            <v>-</v>
          </cell>
          <cell r="E31">
            <v>4900</v>
          </cell>
        </row>
        <row r="32">
          <cell r="B32" t="str">
            <v>1,2-Dibromoethane</v>
          </cell>
          <cell r="C32">
            <v>0.000571</v>
          </cell>
          <cell r="E32">
            <v>9</v>
          </cell>
        </row>
        <row r="33">
          <cell r="B33" t="str">
            <v>Tetrachloroethene</v>
          </cell>
          <cell r="C33">
            <v>5.71E-06</v>
          </cell>
          <cell r="E33">
            <v>280</v>
          </cell>
        </row>
        <row r="34">
          <cell r="B34" t="str">
            <v>Chlorobenzene</v>
          </cell>
          <cell r="C34" t="str">
            <v>-</v>
          </cell>
          <cell r="E34">
            <v>60</v>
          </cell>
        </row>
        <row r="35">
          <cell r="B35" t="str">
            <v>Ethylbenzene</v>
          </cell>
          <cell r="E35">
            <v>1000</v>
          </cell>
        </row>
        <row r="36">
          <cell r="B36" t="str">
            <v>m &amp; p- Xylene</v>
          </cell>
          <cell r="C36" t="str">
            <v>-</v>
          </cell>
          <cell r="E36">
            <v>100</v>
          </cell>
        </row>
        <row r="37">
          <cell r="B37" t="str">
            <v>Styrene</v>
          </cell>
          <cell r="C37" t="str">
            <v>-</v>
          </cell>
          <cell r="E37">
            <v>1000</v>
          </cell>
        </row>
        <row r="38">
          <cell r="B38" t="str">
            <v>1,1,2,2-Tetrachloroethane</v>
          </cell>
          <cell r="C38">
            <v>5.8E-05</v>
          </cell>
          <cell r="E38" t="str">
            <v>-</v>
          </cell>
        </row>
        <row r="39">
          <cell r="B39" t="str">
            <v>o-Xylene</v>
          </cell>
          <cell r="C39" t="str">
            <v>-</v>
          </cell>
          <cell r="E39">
            <v>100</v>
          </cell>
        </row>
        <row r="40">
          <cell r="B40" t="str">
            <v>1,3,5-Trimethylbenzene</v>
          </cell>
          <cell r="C40" t="str">
            <v>-</v>
          </cell>
        </row>
        <row r="41">
          <cell r="B41" t="str">
            <v>1,2,4-Trimethylbenzene</v>
          </cell>
          <cell r="C41" t="str">
            <v>-</v>
          </cell>
        </row>
        <row r="42">
          <cell r="B42" t="str">
            <v>1,3-Dichlorobenzene</v>
          </cell>
          <cell r="C42" t="str">
            <v>-</v>
          </cell>
          <cell r="E42" t="str">
            <v>-</v>
          </cell>
        </row>
        <row r="43">
          <cell r="B43" t="str">
            <v>1,4-Dichlorobenzene</v>
          </cell>
          <cell r="C43">
            <v>6.29E-06</v>
          </cell>
          <cell r="E43">
            <v>800</v>
          </cell>
        </row>
        <row r="44">
          <cell r="B44" t="str">
            <v>1,2-Dichlorobenzene</v>
          </cell>
          <cell r="C44" t="str">
            <v>-</v>
          </cell>
          <cell r="E44">
            <v>140</v>
          </cell>
        </row>
        <row r="45">
          <cell r="B45" t="str">
            <v>1,2,4-Trichlorobenzene</v>
          </cell>
          <cell r="C45" t="str">
            <v>-</v>
          </cell>
          <cell r="E45">
            <v>3.5</v>
          </cell>
        </row>
        <row r="46">
          <cell r="B46" t="str">
            <v>Hexachloro-1,3-butadiene</v>
          </cell>
          <cell r="C46">
            <v>2.2E-05</v>
          </cell>
          <cell r="E46" t="str">
            <v>-</v>
          </cell>
        </row>
        <row r="47">
          <cell r="B47" t="str">
            <v>Tetrahydrofuran</v>
          </cell>
          <cell r="C47">
            <v>1.94E-06</v>
          </cell>
          <cell r="E47">
            <v>300</v>
          </cell>
        </row>
        <row r="48">
          <cell r="B48" t="str">
            <v>Cyclohexane</v>
          </cell>
          <cell r="C48" t="str">
            <v>-</v>
          </cell>
          <cell r="E48">
            <v>6000</v>
          </cell>
        </row>
        <row r="49">
          <cell r="B49" t="str">
            <v>Bromoform</v>
          </cell>
          <cell r="C49">
            <v>1.11E-06</v>
          </cell>
          <cell r="E49" t="str">
            <v>-</v>
          </cell>
        </row>
        <row r="50">
          <cell r="B50" t="str">
            <v>Arsenic</v>
          </cell>
          <cell r="C50">
            <v>0.0043</v>
          </cell>
          <cell r="E50">
            <v>0.03</v>
          </cell>
        </row>
        <row r="51">
          <cell r="B51" t="str">
            <v>Beryllium</v>
          </cell>
          <cell r="C51">
            <v>0.0024</v>
          </cell>
          <cell r="E51">
            <v>0.02</v>
          </cell>
        </row>
        <row r="52">
          <cell r="B52" t="str">
            <v>Cadmium</v>
          </cell>
          <cell r="C52">
            <v>0.0018</v>
          </cell>
          <cell r="E52">
            <v>0.2</v>
          </cell>
        </row>
        <row r="53">
          <cell r="B53" t="str">
            <v>Chromium +VI</v>
          </cell>
          <cell r="C53">
            <v>0.012</v>
          </cell>
          <cell r="E53">
            <v>0.1</v>
          </cell>
        </row>
        <row r="54">
          <cell r="B54" t="str">
            <v>Lead</v>
          </cell>
          <cell r="C54" t="str">
            <v>-</v>
          </cell>
          <cell r="E54">
            <v>0.09</v>
          </cell>
        </row>
        <row r="55">
          <cell r="B55" t="str">
            <v>Manganese</v>
          </cell>
          <cell r="C55" t="str">
            <v>-</v>
          </cell>
          <cell r="E55">
            <v>0.05</v>
          </cell>
        </row>
        <row r="56">
          <cell r="B56" t="str">
            <v>Nickel2 (Refinery dust0</v>
          </cell>
          <cell r="C56">
            <v>0.00024</v>
          </cell>
          <cell r="E56">
            <v>0.05</v>
          </cell>
        </row>
        <row r="57">
          <cell r="B57" t="str">
            <v>Zinc</v>
          </cell>
          <cell r="C57" t="str">
            <v>-</v>
          </cell>
          <cell r="E57">
            <v>35</v>
          </cell>
        </row>
        <row r="58">
          <cell r="B58" t="str">
            <v>Particulate Matter (TSP)</v>
          </cell>
          <cell r="C58" t="str">
            <v>-</v>
          </cell>
          <cell r="E58" t="str">
            <v>-</v>
          </cell>
        </row>
        <row r="59">
          <cell r="B59" t="str">
            <v>PM-103</v>
          </cell>
          <cell r="C59" t="str">
            <v>-</v>
          </cell>
          <cell r="E59">
            <v>50</v>
          </cell>
        </row>
        <row r="60">
          <cell r="B60" t="str">
            <v>Chromium</v>
          </cell>
          <cell r="C60" t="str">
            <v>-</v>
          </cell>
          <cell r="E60" t="str">
            <v>-</v>
          </cell>
        </row>
        <row r="62">
          <cell r="B62" t="str">
            <v>1.   I U.S. EPA's Integrated Risk Information System (IRIS), B Boiler and Industrial Furnace Regulations (BIF),</v>
          </cell>
        </row>
        <row r="63">
          <cell r="B63" t="str">
            <v>     O Other sources</v>
          </cell>
        </row>
        <row r="64">
          <cell r="B64" t="str">
            <v>2. The URF is for nickel as refinery dust.</v>
          </cell>
        </row>
        <row r="65">
          <cell r="B65" t="str">
            <v>3. The RfC is the annual mean ambient air quality standard.</v>
          </cell>
        </row>
        <row r="68">
          <cell r="B68" t="str">
            <v>Acetone</v>
          </cell>
          <cell r="C68" t="str">
            <v>-</v>
          </cell>
          <cell r="E68" t="str">
            <v>-</v>
          </cell>
        </row>
        <row r="69">
          <cell r="B69" t="str">
            <v>4-Methyl-2-pentanone (MIBK)</v>
          </cell>
          <cell r="C69" t="str">
            <v>-</v>
          </cell>
          <cell r="E69">
            <v>3000</v>
          </cell>
        </row>
        <row r="70">
          <cell r="B70" t="str">
            <v>2-Butanone (MEK)</v>
          </cell>
          <cell r="C70" t="str">
            <v>-</v>
          </cell>
          <cell r="E70">
            <v>1</v>
          </cell>
        </row>
        <row r="71">
          <cell r="B71" t="str">
            <v>2-Methoxy-2-methyl propane (MTBE)  CAL EPA Unit Risk</v>
          </cell>
          <cell r="C71" t="str">
            <v>-</v>
          </cell>
          <cell r="E71">
            <v>3000</v>
          </cell>
        </row>
        <row r="72">
          <cell r="B72" t="str">
            <v>2-Hexanone</v>
          </cell>
          <cell r="C72" t="str">
            <v>-</v>
          </cell>
          <cell r="E72">
            <v>5</v>
          </cell>
        </row>
        <row r="73">
          <cell r="B73" t="str">
            <v>Tetrahydrofuran</v>
          </cell>
          <cell r="C73" t="str">
            <v>-</v>
          </cell>
          <cell r="E73" t="str">
            <v>-</v>
          </cell>
        </row>
        <row r="74">
          <cell r="B74" t="str">
            <v>Carbon Disulfide</v>
          </cell>
          <cell r="C74" t="str">
            <v>-</v>
          </cell>
          <cell r="E74">
            <v>700</v>
          </cell>
        </row>
        <row r="75">
          <cell r="B75" t="str">
            <v>Dibromochloromethane </v>
          </cell>
          <cell r="C75" t="str">
            <v>-</v>
          </cell>
          <cell r="E75" t="str">
            <v>-</v>
          </cell>
        </row>
        <row r="76">
          <cell r="B76" t="str">
            <v>Bromodichloromethane </v>
          </cell>
          <cell r="C76">
            <v>0.6</v>
          </cell>
          <cell r="E76" t="str">
            <v>-</v>
          </cell>
        </row>
        <row r="77">
          <cell r="B77" t="str">
            <v>Bromoform</v>
          </cell>
          <cell r="C77">
            <v>0.9</v>
          </cell>
          <cell r="E77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lter Data"/>
      <sheetName val="Macro1"/>
    </sheetNames>
    <sheetDataSet>
      <sheetData sheetId="1">
        <row r="60">
          <cell r="A60" t="str">
            <v>Recover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Working (2)"/>
      <sheetName val="Working"/>
      <sheetName val="ByCompound"/>
      <sheetName val="Voids"/>
      <sheetName val="Printable"/>
      <sheetName val="As"/>
      <sheetName val="Be"/>
      <sheetName val="Cd"/>
      <sheetName val="Cr"/>
      <sheetName val="Pb"/>
      <sheetName val="Mn"/>
      <sheetName val="Ni"/>
      <sheetName val="Zn"/>
      <sheetName val="TSP"/>
      <sheetName val="Lookup"/>
      <sheetName val="Macro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actors"/>
      <sheetName val="Risk"/>
      <sheetName val="lookup-Sharon"/>
      <sheetName val="MWs"/>
      <sheetName val="EPA 3 vs IRIS(Craig)"/>
      <sheetName val="Understanding the math"/>
      <sheetName val="To calc cancer Risk"/>
      <sheetName val="Sharon-Non cancer risk"/>
      <sheetName val="Sharon-Cancer risk"/>
    </sheetNames>
    <sheetDataSet>
      <sheetData sheetId="0">
        <row r="2">
          <cell r="B2" t="str">
            <v>Toxicity Assessment and Inhalation Risk Characterization </v>
          </cell>
        </row>
        <row r="4">
          <cell r="B4" t="str">
            <v>Table 2.1</v>
          </cell>
        </row>
        <row r="5">
          <cell r="B5" t="str">
            <v> Cancer Unit Risk Factors for Inhalation (m3/ug)  and</v>
          </cell>
        </row>
        <row r="6">
          <cell r="B6" t="str">
            <v>Reference Concentrations (ug/m3)</v>
          </cell>
        </row>
        <row r="8">
          <cell r="B8" t="str">
            <v>Chemical</v>
          </cell>
          <cell r="C8" t="str">
            <v>Unit</v>
          </cell>
          <cell r="E8" t="str">
            <v>Reference Air</v>
          </cell>
        </row>
        <row r="9">
          <cell r="B9" t="str">
            <v>Name</v>
          </cell>
          <cell r="C9" t="str">
            <v>Risk</v>
          </cell>
          <cell r="E9" t="str">
            <v>Concentration</v>
          </cell>
        </row>
        <row r="10">
          <cell r="C10" t="str">
            <v>(m3/ug)</v>
          </cell>
          <cell r="E10" t="str">
            <v>(ug/m3)</v>
          </cell>
        </row>
        <row r="11">
          <cell r="B11" t="str">
            <v>Dichlorodifluoromethane</v>
          </cell>
          <cell r="C11" t="str">
            <v>-</v>
          </cell>
          <cell r="E11">
            <v>175</v>
          </cell>
        </row>
        <row r="12">
          <cell r="B12" t="str">
            <v>Chloromethane</v>
          </cell>
          <cell r="E12">
            <v>90</v>
          </cell>
        </row>
        <row r="13">
          <cell r="B13" t="str">
            <v>Chloroethene (Vinyl Chloride)</v>
          </cell>
          <cell r="C13">
            <v>8.8E-06</v>
          </cell>
          <cell r="E13">
            <v>100</v>
          </cell>
        </row>
        <row r="14">
          <cell r="B14" t="str">
            <v>1,3-Butadiene</v>
          </cell>
          <cell r="C14">
            <v>3E-05</v>
          </cell>
          <cell r="E14">
            <v>2</v>
          </cell>
        </row>
        <row r="15">
          <cell r="B15" t="str">
            <v>Bromomethane</v>
          </cell>
          <cell r="C15" t="str">
            <v>-</v>
          </cell>
          <cell r="E15">
            <v>5</v>
          </cell>
        </row>
        <row r="16">
          <cell r="B16" t="str">
            <v>Chloroethane</v>
          </cell>
          <cell r="C16" t="str">
            <v>-</v>
          </cell>
          <cell r="E16">
            <v>10000</v>
          </cell>
        </row>
        <row r="17">
          <cell r="B17" t="str">
            <v>Trichlorofluoromethane</v>
          </cell>
          <cell r="C17" t="str">
            <v>-</v>
          </cell>
          <cell r="E17">
            <v>700</v>
          </cell>
        </row>
        <row r="18">
          <cell r="B18" t="str">
            <v>1,1-Dichloroethene</v>
          </cell>
          <cell r="C18" t="str">
            <v>-</v>
          </cell>
          <cell r="E18">
            <v>200</v>
          </cell>
        </row>
        <row r="19">
          <cell r="B19" t="str">
            <v>Methylene Chloride</v>
          </cell>
          <cell r="C19">
            <v>4.7E-07</v>
          </cell>
          <cell r="E19">
            <v>1000</v>
          </cell>
        </row>
        <row r="20">
          <cell r="B20" t="str">
            <v>1,1,2-Trichloro-1,2,2-Trifluoroethane</v>
          </cell>
          <cell r="C20" t="str">
            <v>-</v>
          </cell>
          <cell r="E20">
            <v>30000</v>
          </cell>
        </row>
        <row r="21">
          <cell r="B21" t="str">
            <v>1,1-Dichloroethane</v>
          </cell>
          <cell r="C21">
            <v>1.6E-06</v>
          </cell>
          <cell r="E21">
            <v>500</v>
          </cell>
        </row>
        <row r="22">
          <cell r="B22" t="str">
            <v>Chloroform</v>
          </cell>
          <cell r="C22">
            <v>2.3E-05</v>
          </cell>
          <cell r="E22">
            <v>49</v>
          </cell>
        </row>
        <row r="23">
          <cell r="B23" t="str">
            <v>1,2-Dichloroethane</v>
          </cell>
          <cell r="C23">
            <v>2.6E-05</v>
          </cell>
          <cell r="E23">
            <v>2450</v>
          </cell>
        </row>
        <row r="24">
          <cell r="B24" t="str">
            <v>1,1,1-Trichloroethane</v>
          </cell>
          <cell r="C24" t="str">
            <v>-</v>
          </cell>
        </row>
        <row r="25">
          <cell r="B25" t="str">
            <v>Benzene</v>
          </cell>
          <cell r="C25">
            <v>7.8E-06</v>
          </cell>
          <cell r="E25">
            <v>30</v>
          </cell>
        </row>
        <row r="26">
          <cell r="B26" t="str">
            <v>Carbon Tetrachloride</v>
          </cell>
          <cell r="C26">
            <v>1.5E-05</v>
          </cell>
          <cell r="E26">
            <v>175</v>
          </cell>
        </row>
        <row r="27">
          <cell r="B27" t="str">
            <v>1,2-Dichloropropane</v>
          </cell>
          <cell r="C27" t="str">
            <v>-</v>
          </cell>
          <cell r="E27">
            <v>4</v>
          </cell>
        </row>
        <row r="28">
          <cell r="B28" t="str">
            <v>Trichloroethene (TCE)</v>
          </cell>
          <cell r="C28">
            <v>0.000114</v>
          </cell>
          <cell r="E28">
            <v>35</v>
          </cell>
        </row>
        <row r="29">
          <cell r="B29" t="str">
            <v>cis-1,3-Dichloro-1-propene</v>
          </cell>
          <cell r="C29">
            <v>2.86E-06</v>
          </cell>
          <cell r="E29">
            <v>20</v>
          </cell>
        </row>
        <row r="30">
          <cell r="B30" t="str">
            <v>1,1,2-Trichloroethane</v>
          </cell>
          <cell r="C30">
            <v>1.6E-05</v>
          </cell>
          <cell r="E30" t="str">
            <v>-</v>
          </cell>
        </row>
        <row r="31">
          <cell r="B31" t="str">
            <v>Toluene</v>
          </cell>
          <cell r="C31" t="str">
            <v>-</v>
          </cell>
          <cell r="E31">
            <v>4900</v>
          </cell>
        </row>
        <row r="32">
          <cell r="B32" t="str">
            <v>1,2-Dibromoethane</v>
          </cell>
          <cell r="C32">
            <v>0.000571</v>
          </cell>
          <cell r="E32">
            <v>9</v>
          </cell>
        </row>
        <row r="33">
          <cell r="B33" t="str">
            <v>Tetrachloroethene</v>
          </cell>
          <cell r="C33">
            <v>5.71E-06</v>
          </cell>
          <cell r="E33">
            <v>280</v>
          </cell>
        </row>
        <row r="34">
          <cell r="B34" t="str">
            <v>Chlorobenzene</v>
          </cell>
          <cell r="C34" t="str">
            <v>-</v>
          </cell>
          <cell r="E34">
            <v>60</v>
          </cell>
        </row>
        <row r="35">
          <cell r="B35" t="str">
            <v>Ethylbenzene</v>
          </cell>
          <cell r="E35">
            <v>1000</v>
          </cell>
        </row>
        <row r="36">
          <cell r="B36" t="str">
            <v>m &amp; p- Xylene</v>
          </cell>
          <cell r="C36" t="str">
            <v>-</v>
          </cell>
          <cell r="E36">
            <v>100</v>
          </cell>
        </row>
        <row r="37">
          <cell r="B37" t="str">
            <v>Styrene</v>
          </cell>
          <cell r="C37" t="str">
            <v>-</v>
          </cell>
          <cell r="E37">
            <v>1000</v>
          </cell>
        </row>
        <row r="38">
          <cell r="B38" t="str">
            <v>1,1,2,2-Tetrachloroethane</v>
          </cell>
          <cell r="C38">
            <v>5.8E-05</v>
          </cell>
          <cell r="E38" t="str">
            <v>-</v>
          </cell>
        </row>
        <row r="39">
          <cell r="B39" t="str">
            <v>o-Xylene</v>
          </cell>
          <cell r="C39" t="str">
            <v>-</v>
          </cell>
          <cell r="E39">
            <v>100</v>
          </cell>
        </row>
        <row r="40">
          <cell r="B40" t="str">
            <v>1,3,5-Trimethylbenzene</v>
          </cell>
          <cell r="C40" t="str">
            <v>-</v>
          </cell>
        </row>
        <row r="41">
          <cell r="B41" t="str">
            <v>1,2,4-Trimethylbenzene</v>
          </cell>
          <cell r="C41" t="str">
            <v>-</v>
          </cell>
        </row>
        <row r="42">
          <cell r="B42" t="str">
            <v>1,3-Dichlorobenzene</v>
          </cell>
          <cell r="C42" t="str">
            <v>-</v>
          </cell>
          <cell r="E42" t="str">
            <v>-</v>
          </cell>
        </row>
        <row r="43">
          <cell r="B43" t="str">
            <v>1,4-Dichlorobenzene</v>
          </cell>
          <cell r="C43">
            <v>6.29E-06</v>
          </cell>
          <cell r="E43">
            <v>800</v>
          </cell>
        </row>
        <row r="44">
          <cell r="B44" t="str">
            <v>1,2-Dichlorobenzene</v>
          </cell>
          <cell r="C44" t="str">
            <v>-</v>
          </cell>
          <cell r="E44">
            <v>140</v>
          </cell>
        </row>
        <row r="45">
          <cell r="B45" t="str">
            <v>1,2,4-Trichlorobenzene</v>
          </cell>
          <cell r="C45" t="str">
            <v>-</v>
          </cell>
          <cell r="E45">
            <v>3.5</v>
          </cell>
        </row>
        <row r="46">
          <cell r="B46" t="str">
            <v>Hexachloro-1,3-butadiene</v>
          </cell>
          <cell r="C46">
            <v>2.2E-05</v>
          </cell>
          <cell r="E46" t="str">
            <v>-</v>
          </cell>
        </row>
        <row r="47">
          <cell r="B47" t="str">
            <v>Tetrahydrofuran</v>
          </cell>
          <cell r="C47">
            <v>1.94E-06</v>
          </cell>
          <cell r="E47">
            <v>300</v>
          </cell>
        </row>
        <row r="48">
          <cell r="B48" t="str">
            <v>Cyclohexane</v>
          </cell>
          <cell r="C48" t="str">
            <v>-</v>
          </cell>
          <cell r="E48">
            <v>6000</v>
          </cell>
        </row>
        <row r="49">
          <cell r="B49" t="str">
            <v>Bromoform</v>
          </cell>
          <cell r="C49">
            <v>1.11E-06</v>
          </cell>
          <cell r="E49" t="str">
            <v>-</v>
          </cell>
        </row>
        <row r="50">
          <cell r="B50" t="str">
            <v>Arsenic</v>
          </cell>
          <cell r="C50">
            <v>0.0043</v>
          </cell>
          <cell r="E50">
            <v>0.03</v>
          </cell>
        </row>
        <row r="51">
          <cell r="B51" t="str">
            <v>Beryllium</v>
          </cell>
          <cell r="C51">
            <v>0.0024</v>
          </cell>
          <cell r="E51">
            <v>0.02</v>
          </cell>
        </row>
        <row r="52">
          <cell r="B52" t="str">
            <v>Cadmium</v>
          </cell>
          <cell r="C52">
            <v>0.0018</v>
          </cell>
          <cell r="E52">
            <v>0.2</v>
          </cell>
        </row>
        <row r="53">
          <cell r="B53" t="str">
            <v>Chromium +VI</v>
          </cell>
          <cell r="C53">
            <v>0.012</v>
          </cell>
          <cell r="E53">
            <v>0.1</v>
          </cell>
        </row>
        <row r="54">
          <cell r="B54" t="str">
            <v>Lead</v>
          </cell>
          <cell r="C54" t="str">
            <v>-</v>
          </cell>
          <cell r="E54">
            <v>0.09</v>
          </cell>
        </row>
        <row r="55">
          <cell r="B55" t="str">
            <v>Manganese</v>
          </cell>
          <cell r="C55" t="str">
            <v>-</v>
          </cell>
          <cell r="E55">
            <v>0.05</v>
          </cell>
        </row>
        <row r="56">
          <cell r="B56" t="str">
            <v>Nickel2 (Refinery dust0</v>
          </cell>
          <cell r="C56">
            <v>0.00024</v>
          </cell>
          <cell r="E56">
            <v>0.05</v>
          </cell>
        </row>
        <row r="57">
          <cell r="B57" t="str">
            <v>Zinc</v>
          </cell>
          <cell r="C57" t="str">
            <v>-</v>
          </cell>
          <cell r="E57">
            <v>35</v>
          </cell>
        </row>
        <row r="58">
          <cell r="B58" t="str">
            <v>Particulate Matter (TSP)</v>
          </cell>
          <cell r="C58" t="str">
            <v>-</v>
          </cell>
          <cell r="E58" t="str">
            <v>-</v>
          </cell>
        </row>
        <row r="59">
          <cell r="B59" t="str">
            <v>PM-103</v>
          </cell>
          <cell r="C59" t="str">
            <v>-</v>
          </cell>
          <cell r="E59">
            <v>50</v>
          </cell>
        </row>
        <row r="60">
          <cell r="B60" t="str">
            <v>Chromium</v>
          </cell>
          <cell r="C60" t="str">
            <v>-</v>
          </cell>
          <cell r="E60" t="str">
            <v>-</v>
          </cell>
        </row>
        <row r="62">
          <cell r="B62" t="str">
            <v>1.   I U.S. EPA's Integrated Risk Information System (IRIS), B Boiler and Industrial Furnace Regulations (BIF),</v>
          </cell>
        </row>
        <row r="63">
          <cell r="B63" t="str">
            <v>     O Other sources</v>
          </cell>
        </row>
        <row r="64">
          <cell r="B64" t="str">
            <v>2. The URF is for nickel as refinery dust.</v>
          </cell>
        </row>
        <row r="65">
          <cell r="B65" t="str">
            <v>3. The RfC is the annual mean ambient air quality standard.</v>
          </cell>
        </row>
        <row r="68">
          <cell r="B68" t="str">
            <v>Acetone</v>
          </cell>
          <cell r="C68" t="str">
            <v>-</v>
          </cell>
          <cell r="E68" t="str">
            <v>-</v>
          </cell>
        </row>
        <row r="69">
          <cell r="B69" t="str">
            <v>4-Methyl-2-pentanone (MIBK)</v>
          </cell>
          <cell r="C69" t="str">
            <v>-</v>
          </cell>
          <cell r="E69">
            <v>3000</v>
          </cell>
        </row>
        <row r="70">
          <cell r="B70" t="str">
            <v>2-Butanone (MEK)</v>
          </cell>
          <cell r="C70" t="str">
            <v>-</v>
          </cell>
          <cell r="E70">
            <v>1</v>
          </cell>
        </row>
        <row r="71">
          <cell r="B71" t="str">
            <v>2-Methoxy-2-methyl propane (MTBE)  CAL EPA Unit Risk</v>
          </cell>
          <cell r="C71" t="str">
            <v>-</v>
          </cell>
          <cell r="E71">
            <v>3000</v>
          </cell>
        </row>
        <row r="72">
          <cell r="B72" t="str">
            <v>2-Hexanone</v>
          </cell>
          <cell r="C72" t="str">
            <v>-</v>
          </cell>
          <cell r="E72">
            <v>5</v>
          </cell>
        </row>
        <row r="73">
          <cell r="B73" t="str">
            <v>Tetrahydrofuran</v>
          </cell>
          <cell r="C73" t="str">
            <v>-</v>
          </cell>
          <cell r="E73" t="str">
            <v>-</v>
          </cell>
        </row>
        <row r="74">
          <cell r="B74" t="str">
            <v>Carbon Disulfide</v>
          </cell>
          <cell r="C74" t="str">
            <v>-</v>
          </cell>
          <cell r="E74">
            <v>700</v>
          </cell>
        </row>
        <row r="75">
          <cell r="B75" t="str">
            <v>Dibromochloromethane </v>
          </cell>
          <cell r="C75" t="str">
            <v>-</v>
          </cell>
          <cell r="E75" t="str">
            <v>-</v>
          </cell>
        </row>
        <row r="76">
          <cell r="B76" t="str">
            <v>Bromodichloromethane </v>
          </cell>
          <cell r="C76">
            <v>0.6</v>
          </cell>
          <cell r="E76" t="str">
            <v>-</v>
          </cell>
        </row>
        <row r="77">
          <cell r="B77" t="str">
            <v>Bromoform</v>
          </cell>
          <cell r="C77">
            <v>0.9</v>
          </cell>
          <cell r="E77" t="str">
            <v>-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Working (2)"/>
      <sheetName val="Working"/>
      <sheetName val="ByCompound"/>
      <sheetName val="Voids"/>
      <sheetName val="Printable"/>
      <sheetName val="As"/>
      <sheetName val="Be"/>
      <sheetName val="Cd"/>
      <sheetName val="Cr"/>
      <sheetName val="Pb"/>
      <sheetName val="Mn"/>
      <sheetName val="Ni"/>
      <sheetName val="Zn"/>
      <sheetName val="TSP"/>
      <sheetName val="Lookup"/>
      <sheetName val="Macro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Working"/>
      <sheetName val="ByCompound"/>
      <sheetName val="Voids"/>
      <sheetName val="Printable"/>
      <sheetName val="As"/>
      <sheetName val="Be"/>
      <sheetName val="Cd"/>
      <sheetName val="Cr"/>
      <sheetName val="Pb"/>
      <sheetName val="Mn"/>
      <sheetName val="Ni"/>
      <sheetName val="Zn"/>
      <sheetName val="TSP"/>
      <sheetName val="Lookup"/>
      <sheetName val="Macro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actors"/>
      <sheetName val="Risk"/>
      <sheetName val="lookup-Sharon"/>
      <sheetName val="MWs"/>
      <sheetName val="EPA 3 vs IRIS(Craig)"/>
      <sheetName val="Understanding the math"/>
      <sheetName val="To calc cancer Risk"/>
      <sheetName val="Sharon-Non cancer risk"/>
      <sheetName val="Sharon-Cancer risk"/>
    </sheetNames>
    <sheetDataSet>
      <sheetData sheetId="0">
        <row r="2">
          <cell r="B2" t="str">
            <v>Toxicity Assessment and Inhalation Risk Characterization </v>
          </cell>
        </row>
        <row r="4">
          <cell r="B4" t="str">
            <v>Table 2.1</v>
          </cell>
        </row>
        <row r="5">
          <cell r="B5" t="str">
            <v> Cancer Unit Risk Factors for Inhalation (m3/ug)  and</v>
          </cell>
        </row>
        <row r="6">
          <cell r="B6" t="str">
            <v>Reference Concentrations (ug/m3)</v>
          </cell>
        </row>
        <row r="8">
          <cell r="B8" t="str">
            <v>Chemical</v>
          </cell>
          <cell r="C8" t="str">
            <v>Unit</v>
          </cell>
          <cell r="E8" t="str">
            <v>Reference Air</v>
          </cell>
        </row>
        <row r="9">
          <cell r="B9" t="str">
            <v>Name</v>
          </cell>
          <cell r="C9" t="str">
            <v>Risk</v>
          </cell>
          <cell r="E9" t="str">
            <v>Concentration</v>
          </cell>
        </row>
        <row r="10">
          <cell r="C10" t="str">
            <v>(m3/ug)</v>
          </cell>
          <cell r="E10" t="str">
            <v>(ug/m3)</v>
          </cell>
        </row>
        <row r="11">
          <cell r="B11" t="str">
            <v>Dichlorodifluoromethane</v>
          </cell>
          <cell r="C11" t="str">
            <v>-</v>
          </cell>
          <cell r="E11">
            <v>175</v>
          </cell>
        </row>
        <row r="12">
          <cell r="B12" t="str">
            <v>Chloromethane</v>
          </cell>
          <cell r="E12">
            <v>90</v>
          </cell>
        </row>
        <row r="13">
          <cell r="B13" t="str">
            <v>Chloroethene (Vinyl Chloride)</v>
          </cell>
          <cell r="C13">
            <v>8.8E-06</v>
          </cell>
          <cell r="E13">
            <v>100</v>
          </cell>
        </row>
        <row r="14">
          <cell r="B14" t="str">
            <v>1,3-Butadiene</v>
          </cell>
          <cell r="C14">
            <v>3E-05</v>
          </cell>
          <cell r="E14">
            <v>2</v>
          </cell>
        </row>
        <row r="15">
          <cell r="B15" t="str">
            <v>Bromomethane</v>
          </cell>
          <cell r="C15" t="str">
            <v>-</v>
          </cell>
          <cell r="E15">
            <v>5</v>
          </cell>
        </row>
        <row r="16">
          <cell r="B16" t="str">
            <v>Chloroethane</v>
          </cell>
          <cell r="C16" t="str">
            <v>-</v>
          </cell>
          <cell r="E16">
            <v>10000</v>
          </cell>
        </row>
        <row r="17">
          <cell r="B17" t="str">
            <v>Trichlorofluoromethane</v>
          </cell>
          <cell r="C17" t="str">
            <v>-</v>
          </cell>
          <cell r="E17">
            <v>700</v>
          </cell>
        </row>
        <row r="18">
          <cell r="B18" t="str">
            <v>1,1-Dichloroethene</v>
          </cell>
          <cell r="C18" t="str">
            <v>-</v>
          </cell>
          <cell r="E18">
            <v>200</v>
          </cell>
        </row>
        <row r="19">
          <cell r="B19" t="str">
            <v>Methylene Chloride</v>
          </cell>
          <cell r="C19">
            <v>4.7E-07</v>
          </cell>
          <cell r="E19">
            <v>1000</v>
          </cell>
        </row>
        <row r="20">
          <cell r="B20" t="str">
            <v>1,1,2-Trichloro-1,2,2-Trifluoroethane</v>
          </cell>
          <cell r="C20" t="str">
            <v>-</v>
          </cell>
          <cell r="E20">
            <v>30000</v>
          </cell>
        </row>
        <row r="21">
          <cell r="B21" t="str">
            <v>1,1-Dichloroethane</v>
          </cell>
          <cell r="C21">
            <v>1.6E-06</v>
          </cell>
          <cell r="E21">
            <v>500</v>
          </cell>
        </row>
        <row r="22">
          <cell r="B22" t="str">
            <v>Chloroform</v>
          </cell>
          <cell r="C22">
            <v>2.3E-05</v>
          </cell>
          <cell r="E22">
            <v>49</v>
          </cell>
        </row>
        <row r="23">
          <cell r="B23" t="str">
            <v>1,2-Dichloroethane</v>
          </cell>
          <cell r="C23">
            <v>2.6E-05</v>
          </cell>
          <cell r="E23">
            <v>2450</v>
          </cell>
        </row>
        <row r="24">
          <cell r="B24" t="str">
            <v>1,1,1-Trichloroethane</v>
          </cell>
          <cell r="C24" t="str">
            <v>-</v>
          </cell>
        </row>
        <row r="25">
          <cell r="B25" t="str">
            <v>Benzene</v>
          </cell>
          <cell r="C25">
            <v>7.8E-06</v>
          </cell>
          <cell r="E25">
            <v>30</v>
          </cell>
        </row>
        <row r="26">
          <cell r="B26" t="str">
            <v>Carbon Tetrachloride</v>
          </cell>
          <cell r="C26">
            <v>1.5E-05</v>
          </cell>
          <cell r="E26">
            <v>175</v>
          </cell>
        </row>
        <row r="27">
          <cell r="B27" t="str">
            <v>1,2-Dichloropropane</v>
          </cell>
          <cell r="C27" t="str">
            <v>-</v>
          </cell>
          <cell r="E27">
            <v>4</v>
          </cell>
        </row>
        <row r="28">
          <cell r="B28" t="str">
            <v>Trichloroethene (TCE)</v>
          </cell>
          <cell r="C28">
            <v>0.000114</v>
          </cell>
          <cell r="E28">
            <v>35</v>
          </cell>
        </row>
        <row r="29">
          <cell r="B29" t="str">
            <v>cis-1,3-Dichloro-1-propene</v>
          </cell>
          <cell r="C29">
            <v>2.86E-06</v>
          </cell>
          <cell r="E29">
            <v>20</v>
          </cell>
        </row>
        <row r="30">
          <cell r="B30" t="str">
            <v>1,1,2-Trichloroethane</v>
          </cell>
          <cell r="C30">
            <v>1.6E-05</v>
          </cell>
          <cell r="E30" t="str">
            <v>-</v>
          </cell>
        </row>
        <row r="31">
          <cell r="B31" t="str">
            <v>Toluene</v>
          </cell>
          <cell r="C31" t="str">
            <v>-</v>
          </cell>
          <cell r="E31">
            <v>4900</v>
          </cell>
        </row>
        <row r="32">
          <cell r="B32" t="str">
            <v>1,2-Dibromoethane</v>
          </cell>
          <cell r="C32">
            <v>0.000571</v>
          </cell>
          <cell r="E32">
            <v>9</v>
          </cell>
        </row>
        <row r="33">
          <cell r="B33" t="str">
            <v>Tetrachloroethene</v>
          </cell>
          <cell r="C33">
            <v>5.71E-06</v>
          </cell>
          <cell r="E33">
            <v>280</v>
          </cell>
        </row>
        <row r="34">
          <cell r="B34" t="str">
            <v>Chlorobenzene</v>
          </cell>
          <cell r="C34" t="str">
            <v>-</v>
          </cell>
          <cell r="E34">
            <v>60</v>
          </cell>
        </row>
        <row r="35">
          <cell r="B35" t="str">
            <v>Ethylbenzene</v>
          </cell>
          <cell r="E35">
            <v>1000</v>
          </cell>
        </row>
        <row r="36">
          <cell r="B36" t="str">
            <v>m &amp; p- Xylene</v>
          </cell>
          <cell r="C36" t="str">
            <v>-</v>
          </cell>
          <cell r="E36">
            <v>100</v>
          </cell>
        </row>
        <row r="37">
          <cell r="B37" t="str">
            <v>Styrene</v>
          </cell>
          <cell r="C37" t="str">
            <v>-</v>
          </cell>
          <cell r="E37">
            <v>1000</v>
          </cell>
        </row>
        <row r="38">
          <cell r="B38" t="str">
            <v>1,1,2,2-Tetrachloroethane</v>
          </cell>
          <cell r="C38">
            <v>5.8E-05</v>
          </cell>
          <cell r="E38" t="str">
            <v>-</v>
          </cell>
        </row>
        <row r="39">
          <cell r="B39" t="str">
            <v>o-Xylene</v>
          </cell>
          <cell r="C39" t="str">
            <v>-</v>
          </cell>
          <cell r="E39">
            <v>100</v>
          </cell>
        </row>
        <row r="40">
          <cell r="B40" t="str">
            <v>1,3,5-Trimethylbenzene</v>
          </cell>
          <cell r="C40" t="str">
            <v>-</v>
          </cell>
        </row>
        <row r="41">
          <cell r="B41" t="str">
            <v>1,2,4-Trimethylbenzene</v>
          </cell>
          <cell r="C41" t="str">
            <v>-</v>
          </cell>
        </row>
        <row r="42">
          <cell r="B42" t="str">
            <v>1,3-Dichlorobenzene</v>
          </cell>
          <cell r="C42" t="str">
            <v>-</v>
          </cell>
          <cell r="E42" t="str">
            <v>-</v>
          </cell>
        </row>
        <row r="43">
          <cell r="B43" t="str">
            <v>1,4-Dichlorobenzene</v>
          </cell>
          <cell r="C43">
            <v>6.29E-06</v>
          </cell>
          <cell r="E43">
            <v>800</v>
          </cell>
        </row>
        <row r="44">
          <cell r="B44" t="str">
            <v>1,2-Dichlorobenzene</v>
          </cell>
          <cell r="C44" t="str">
            <v>-</v>
          </cell>
          <cell r="E44">
            <v>140</v>
          </cell>
        </row>
        <row r="45">
          <cell r="B45" t="str">
            <v>1,2,4-Trichlorobenzene</v>
          </cell>
          <cell r="C45" t="str">
            <v>-</v>
          </cell>
          <cell r="E45">
            <v>3.5</v>
          </cell>
        </row>
        <row r="46">
          <cell r="B46" t="str">
            <v>Hexachloro-1,3-butadiene</v>
          </cell>
          <cell r="C46">
            <v>2.2E-05</v>
          </cell>
          <cell r="E46" t="str">
            <v>-</v>
          </cell>
        </row>
        <row r="47">
          <cell r="B47" t="str">
            <v>Tetrahydrofuran</v>
          </cell>
          <cell r="C47">
            <v>1.94E-06</v>
          </cell>
          <cell r="E47">
            <v>300</v>
          </cell>
        </row>
        <row r="48">
          <cell r="B48" t="str">
            <v>Cyclohexane</v>
          </cell>
          <cell r="C48" t="str">
            <v>-</v>
          </cell>
          <cell r="E48">
            <v>6000</v>
          </cell>
        </row>
        <row r="49">
          <cell r="B49" t="str">
            <v>Bromoform</v>
          </cell>
          <cell r="C49">
            <v>1.11E-06</v>
          </cell>
          <cell r="E49" t="str">
            <v>-</v>
          </cell>
        </row>
        <row r="50">
          <cell r="B50" t="str">
            <v>Arsenic</v>
          </cell>
          <cell r="C50">
            <v>0.0043</v>
          </cell>
          <cell r="E50">
            <v>0.03</v>
          </cell>
        </row>
        <row r="51">
          <cell r="B51" t="str">
            <v>Beryllium</v>
          </cell>
          <cell r="C51">
            <v>0.0024</v>
          </cell>
          <cell r="E51">
            <v>0.02</v>
          </cell>
        </row>
        <row r="52">
          <cell r="B52" t="str">
            <v>Cadmium</v>
          </cell>
          <cell r="C52">
            <v>0.0018</v>
          </cell>
          <cell r="E52">
            <v>0.2</v>
          </cell>
        </row>
        <row r="53">
          <cell r="B53" t="str">
            <v>Chromium +VI</v>
          </cell>
          <cell r="C53">
            <v>0.012</v>
          </cell>
          <cell r="E53">
            <v>0.1</v>
          </cell>
        </row>
        <row r="54">
          <cell r="B54" t="str">
            <v>Lead</v>
          </cell>
          <cell r="C54" t="str">
            <v>-</v>
          </cell>
          <cell r="E54">
            <v>0.09</v>
          </cell>
        </row>
        <row r="55">
          <cell r="B55" t="str">
            <v>Manganese</v>
          </cell>
          <cell r="C55" t="str">
            <v>-</v>
          </cell>
          <cell r="E55">
            <v>0.05</v>
          </cell>
        </row>
        <row r="56">
          <cell r="B56" t="str">
            <v>Nickel2 (Refinery dust0</v>
          </cell>
          <cell r="C56">
            <v>0.00024</v>
          </cell>
          <cell r="E56">
            <v>0.05</v>
          </cell>
        </row>
        <row r="57">
          <cell r="B57" t="str">
            <v>Zinc</v>
          </cell>
          <cell r="C57" t="str">
            <v>-</v>
          </cell>
          <cell r="E57">
            <v>35</v>
          </cell>
        </row>
        <row r="58">
          <cell r="B58" t="str">
            <v>Particulate Matter (TSP)</v>
          </cell>
          <cell r="C58" t="str">
            <v>-</v>
          </cell>
          <cell r="E58" t="str">
            <v>-</v>
          </cell>
        </row>
        <row r="59">
          <cell r="B59" t="str">
            <v>PM-103</v>
          </cell>
          <cell r="C59" t="str">
            <v>-</v>
          </cell>
          <cell r="E59">
            <v>50</v>
          </cell>
        </row>
        <row r="60">
          <cell r="B60" t="str">
            <v>Chromium</v>
          </cell>
          <cell r="C60" t="str">
            <v>-</v>
          </cell>
          <cell r="E60" t="str">
            <v>-</v>
          </cell>
        </row>
        <row r="62">
          <cell r="B62" t="str">
            <v>1.   I U.S. EPA's Integrated Risk Information System (IRIS), B Boiler and Industrial Furnace Regulations (BIF),</v>
          </cell>
        </row>
        <row r="63">
          <cell r="B63" t="str">
            <v>     O Other sources</v>
          </cell>
        </row>
        <row r="64">
          <cell r="B64" t="str">
            <v>2. The URF is for nickel as refinery dust.</v>
          </cell>
        </row>
        <row r="65">
          <cell r="B65" t="str">
            <v>3. The RfC is the annual mean ambient air quality standard.</v>
          </cell>
        </row>
        <row r="68">
          <cell r="B68" t="str">
            <v>Acetone</v>
          </cell>
          <cell r="C68" t="str">
            <v>-</v>
          </cell>
          <cell r="E68" t="str">
            <v>-</v>
          </cell>
        </row>
        <row r="69">
          <cell r="B69" t="str">
            <v>4-Methyl-2-pentanone (MIBK)</v>
          </cell>
          <cell r="C69" t="str">
            <v>-</v>
          </cell>
          <cell r="E69">
            <v>3000</v>
          </cell>
        </row>
        <row r="70">
          <cell r="B70" t="str">
            <v>2-Butanone (MEK)</v>
          </cell>
          <cell r="C70" t="str">
            <v>-</v>
          </cell>
          <cell r="E70">
            <v>1</v>
          </cell>
        </row>
        <row r="71">
          <cell r="B71" t="str">
            <v>2-Methoxy-2-methyl propane (MTBE)  CAL EPA Unit Risk</v>
          </cell>
          <cell r="C71" t="str">
            <v>-</v>
          </cell>
          <cell r="E71">
            <v>3000</v>
          </cell>
        </row>
        <row r="72">
          <cell r="B72" t="str">
            <v>2-Hexanone</v>
          </cell>
          <cell r="C72" t="str">
            <v>-</v>
          </cell>
          <cell r="E72">
            <v>5</v>
          </cell>
        </row>
        <row r="73">
          <cell r="B73" t="str">
            <v>Tetrahydrofuran</v>
          </cell>
          <cell r="C73" t="str">
            <v>-</v>
          </cell>
          <cell r="E73" t="str">
            <v>-</v>
          </cell>
        </row>
        <row r="74">
          <cell r="B74" t="str">
            <v>Carbon Disulfide</v>
          </cell>
          <cell r="C74" t="str">
            <v>-</v>
          </cell>
          <cell r="E74">
            <v>700</v>
          </cell>
        </row>
        <row r="75">
          <cell r="B75" t="str">
            <v>Dibromochloromethane </v>
          </cell>
          <cell r="C75" t="str">
            <v>-</v>
          </cell>
          <cell r="E75" t="str">
            <v>-</v>
          </cell>
        </row>
        <row r="76">
          <cell r="B76" t="str">
            <v>Bromodichloromethane </v>
          </cell>
          <cell r="C76">
            <v>0.6</v>
          </cell>
          <cell r="E76" t="str">
            <v>-</v>
          </cell>
        </row>
        <row r="77">
          <cell r="B77" t="str">
            <v>Bromoform</v>
          </cell>
          <cell r="C77">
            <v>0.9</v>
          </cell>
          <cell r="E77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V7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4.7109375" style="146" customWidth="1"/>
    <col min="2" max="2" width="9.7109375" style="151" customWidth="1"/>
    <col min="3" max="7" width="9.7109375" style="143" customWidth="1"/>
    <col min="8" max="8" width="11.421875" style="143" bestFit="1" customWidth="1"/>
    <col min="9" max="11" width="9.7109375" style="143" customWidth="1"/>
    <col min="12" max="16384" width="9.140625" style="146" customWidth="1"/>
  </cols>
  <sheetData>
    <row r="1" spans="1:22" ht="12.75">
      <c r="A1" s="92" t="s">
        <v>34</v>
      </c>
      <c r="B1" s="90"/>
      <c r="C1" s="91"/>
      <c r="D1" s="93" t="s">
        <v>35</v>
      </c>
      <c r="L1" s="144"/>
      <c r="M1" s="145"/>
      <c r="N1" s="145"/>
      <c r="O1" s="145"/>
      <c r="P1" s="145"/>
      <c r="Q1" s="145"/>
      <c r="R1" s="145"/>
      <c r="S1" s="145"/>
      <c r="T1" s="145"/>
      <c r="U1" s="145"/>
      <c r="V1" s="145"/>
    </row>
    <row r="2" spans="1:22" ht="12.75">
      <c r="A2" s="92" t="s">
        <v>36</v>
      </c>
      <c r="B2" s="90"/>
      <c r="C2" s="91"/>
      <c r="D2" s="94" t="s">
        <v>37</v>
      </c>
      <c r="L2" s="144"/>
      <c r="M2" s="145"/>
      <c r="N2" s="145"/>
      <c r="O2" s="145"/>
      <c r="P2" s="145"/>
      <c r="Q2" s="145"/>
      <c r="R2" s="145"/>
      <c r="S2" s="145"/>
      <c r="T2" s="145"/>
      <c r="U2" s="145"/>
      <c r="V2" s="145"/>
    </row>
    <row r="3" spans="1:22" ht="12.75">
      <c r="A3" s="92" t="s">
        <v>44</v>
      </c>
      <c r="B3" s="90"/>
      <c r="C3" s="91"/>
      <c r="D3" s="94" t="s">
        <v>38</v>
      </c>
      <c r="L3" s="147"/>
      <c r="M3" s="148"/>
      <c r="N3" s="148"/>
      <c r="O3" s="148"/>
      <c r="P3" s="148"/>
      <c r="Q3" s="148"/>
      <c r="R3" s="148"/>
      <c r="S3" s="148"/>
      <c r="T3" s="148"/>
      <c r="U3" s="148"/>
      <c r="V3" s="148"/>
    </row>
    <row r="4" spans="1:22" ht="12.75">
      <c r="A4" s="92" t="s">
        <v>63</v>
      </c>
      <c r="B4" s="90"/>
      <c r="C4" s="91"/>
      <c r="D4" s="94" t="s">
        <v>40</v>
      </c>
      <c r="L4" s="147"/>
      <c r="M4" s="148"/>
      <c r="N4" s="148"/>
      <c r="O4" s="148"/>
      <c r="P4" s="148"/>
      <c r="Q4" s="148"/>
      <c r="R4" s="148"/>
      <c r="S4" s="148"/>
      <c r="T4" s="148"/>
      <c r="U4" s="148"/>
      <c r="V4" s="148"/>
    </row>
    <row r="5" spans="1:22" ht="14.25">
      <c r="A5" s="92" t="s">
        <v>41</v>
      </c>
      <c r="B5" s="90"/>
      <c r="C5" s="91"/>
      <c r="D5" s="95"/>
      <c r="L5" s="144"/>
      <c r="M5" s="145"/>
      <c r="N5" s="145"/>
      <c r="O5" s="145"/>
      <c r="P5" s="145"/>
      <c r="Q5" s="145"/>
      <c r="R5" s="145"/>
      <c r="S5" s="145"/>
      <c r="T5" s="145"/>
      <c r="U5" s="145"/>
      <c r="V5" s="145"/>
    </row>
    <row r="6" spans="1:22" ht="12.75">
      <c r="A6" s="92" t="s">
        <v>62</v>
      </c>
      <c r="B6" s="90"/>
      <c r="C6" s="91"/>
      <c r="D6" s="95"/>
      <c r="L6" s="144"/>
      <c r="M6" s="145"/>
      <c r="N6" s="145"/>
      <c r="O6" s="145"/>
      <c r="P6" s="145"/>
      <c r="Q6" s="145"/>
      <c r="R6" s="145"/>
      <c r="S6" s="145"/>
      <c r="T6" s="145"/>
      <c r="U6" s="145"/>
      <c r="V6" s="145"/>
    </row>
    <row r="7" spans="1:22" ht="12.75">
      <c r="A7" s="96" t="s">
        <v>43</v>
      </c>
      <c r="B7" s="90"/>
      <c r="C7" s="91"/>
      <c r="D7" s="91"/>
      <c r="L7" s="149"/>
      <c r="M7" s="150"/>
      <c r="N7" s="150"/>
      <c r="O7" s="150"/>
      <c r="P7" s="150"/>
      <c r="Q7" s="150"/>
      <c r="R7" s="150"/>
      <c r="S7" s="150"/>
      <c r="T7" s="150"/>
      <c r="U7" s="150"/>
      <c r="V7" s="150"/>
    </row>
    <row r="8" spans="13:22" ht="12.75">
      <c r="M8" s="152"/>
      <c r="N8" s="152"/>
      <c r="O8" s="152"/>
      <c r="P8" s="152"/>
      <c r="Q8" s="152"/>
      <c r="R8" s="152"/>
      <c r="S8" s="152"/>
      <c r="T8" s="152"/>
      <c r="U8" s="152"/>
      <c r="V8" s="152"/>
    </row>
    <row r="9" spans="1:9" ht="12.75">
      <c r="A9" s="153" t="s">
        <v>61</v>
      </c>
      <c r="I9" s="154"/>
    </row>
    <row r="10" spans="1:11" s="160" customFormat="1" ht="12.75">
      <c r="A10" s="155" t="s">
        <v>19</v>
      </c>
      <c r="B10" s="156" t="s">
        <v>0</v>
      </c>
      <c r="C10" s="157" t="s">
        <v>1</v>
      </c>
      <c r="D10" s="157" t="s">
        <v>2</v>
      </c>
      <c r="E10" s="157" t="s">
        <v>3</v>
      </c>
      <c r="F10" s="157" t="s">
        <v>4</v>
      </c>
      <c r="G10" s="157" t="s">
        <v>5</v>
      </c>
      <c r="H10" s="157" t="s">
        <v>15</v>
      </c>
      <c r="I10" s="158" t="s">
        <v>6</v>
      </c>
      <c r="J10" s="157" t="s">
        <v>7</v>
      </c>
      <c r="K10" s="159" t="s">
        <v>8</v>
      </c>
    </row>
    <row r="11" spans="1:11" s="160" customFormat="1" ht="12.75">
      <c r="A11" s="155"/>
      <c r="B11" s="174">
        <v>39814</v>
      </c>
      <c r="C11" s="161">
        <v>0.0004689</v>
      </c>
      <c r="D11" s="161">
        <v>9.59E-05</v>
      </c>
      <c r="E11" s="161">
        <v>0.0002771</v>
      </c>
      <c r="F11" s="161">
        <v>0.00191815</v>
      </c>
      <c r="G11" s="161">
        <v>0.0025682</v>
      </c>
      <c r="H11" s="161">
        <v>0.0052376</v>
      </c>
      <c r="I11" s="161">
        <v>0.0009591000000000001</v>
      </c>
      <c r="J11" s="161">
        <v>0.013160700000000001</v>
      </c>
      <c r="K11" s="161">
        <v>14.9722933</v>
      </c>
    </row>
    <row r="12" spans="1:11" s="160" customFormat="1" ht="12.75">
      <c r="A12" s="155"/>
      <c r="B12" s="174">
        <v>39820</v>
      </c>
      <c r="C12" s="161"/>
      <c r="D12" s="161"/>
      <c r="E12" s="161"/>
      <c r="F12" s="161"/>
      <c r="G12" s="161"/>
      <c r="H12" s="161"/>
      <c r="I12" s="161"/>
      <c r="J12" s="161"/>
      <c r="K12" s="161"/>
    </row>
    <row r="13" spans="1:11" s="160" customFormat="1" ht="12.75">
      <c r="A13" s="155"/>
      <c r="B13" s="174">
        <v>39826</v>
      </c>
      <c r="C13" s="161"/>
      <c r="D13" s="161"/>
      <c r="E13" s="161"/>
      <c r="F13" s="161"/>
      <c r="G13" s="161"/>
      <c r="H13" s="161"/>
      <c r="I13" s="161"/>
      <c r="J13" s="161"/>
      <c r="K13" s="161"/>
    </row>
    <row r="14" spans="1:11" s="160" customFormat="1" ht="12.75">
      <c r="A14" s="155"/>
      <c r="B14" s="174">
        <v>39832</v>
      </c>
      <c r="C14" s="161">
        <v>0.001055</v>
      </c>
      <c r="D14" s="161">
        <v>9.59E-05</v>
      </c>
      <c r="E14" s="161">
        <v>0.0032236</v>
      </c>
      <c r="F14" s="161">
        <v>0.00191815</v>
      </c>
      <c r="G14" s="161">
        <v>0.004124</v>
      </c>
      <c r="H14" s="161">
        <v>0.0235934</v>
      </c>
      <c r="I14" s="161">
        <v>0.0061381000000000005</v>
      </c>
      <c r="J14" s="161">
        <v>0.0187766</v>
      </c>
      <c r="K14" s="161">
        <v>27.7067349</v>
      </c>
    </row>
    <row r="15" spans="1:11" s="160" customFormat="1" ht="12.75">
      <c r="A15" s="155"/>
      <c r="B15" s="174">
        <v>39838</v>
      </c>
      <c r="C15" s="161">
        <v>0.0007246</v>
      </c>
      <c r="D15" s="161">
        <v>9.59E-05</v>
      </c>
      <c r="E15" s="161">
        <v>0.0002984</v>
      </c>
      <c r="F15" s="161">
        <v>0.00191815</v>
      </c>
      <c r="G15" s="161">
        <v>0.0040654</v>
      </c>
      <c r="H15" s="161">
        <v>0.0078058</v>
      </c>
      <c r="I15" s="161">
        <v>0.0024563000000000002</v>
      </c>
      <c r="J15" s="161">
        <v>0.0195652</v>
      </c>
      <c r="K15" s="161">
        <v>23.7105712</v>
      </c>
    </row>
    <row r="16" spans="1:11" s="160" customFormat="1" ht="12.75">
      <c r="A16" s="155"/>
      <c r="B16" s="174">
        <v>39844</v>
      </c>
      <c r="C16" s="161">
        <v>0.0008046</v>
      </c>
      <c r="D16" s="161">
        <v>9.59E-05</v>
      </c>
      <c r="E16" s="161">
        <v>0.0003943</v>
      </c>
      <c r="F16" s="161">
        <v>0.00191815</v>
      </c>
      <c r="G16" s="161">
        <v>0.0031277</v>
      </c>
      <c r="H16" s="161">
        <v>0.0046409</v>
      </c>
      <c r="I16" s="161">
        <v>0.0009591000000000001</v>
      </c>
      <c r="J16" s="161">
        <v>0.0185688</v>
      </c>
      <c r="K16" s="161">
        <v>18.5421995</v>
      </c>
    </row>
    <row r="17" spans="1:11" s="160" customFormat="1" ht="12.75">
      <c r="A17" s="155"/>
      <c r="B17" s="174">
        <v>39850</v>
      </c>
      <c r="C17" s="161">
        <v>0.0014759</v>
      </c>
      <c r="D17" s="161">
        <v>9.59E-05</v>
      </c>
      <c r="E17" s="161">
        <v>0.0003463</v>
      </c>
      <c r="F17" s="161">
        <v>0.00191815</v>
      </c>
      <c r="G17" s="161">
        <v>0.0055627</v>
      </c>
      <c r="H17" s="161">
        <v>0.016592100000000002</v>
      </c>
      <c r="I17" s="161">
        <v>0.0036445</v>
      </c>
      <c r="J17" s="161">
        <v>0.0362532</v>
      </c>
      <c r="K17" s="161">
        <v>39.5886616</v>
      </c>
    </row>
    <row r="18" spans="1:11" s="160" customFormat="1" ht="12.75">
      <c r="A18" s="155"/>
      <c r="B18" s="174">
        <v>39856</v>
      </c>
      <c r="C18" s="161"/>
      <c r="D18" s="161"/>
      <c r="E18" s="161"/>
      <c r="F18" s="161"/>
      <c r="G18" s="161"/>
      <c r="H18" s="161"/>
      <c r="I18" s="161"/>
      <c r="J18" s="161"/>
      <c r="K18" s="161"/>
    </row>
    <row r="19" spans="1:11" s="160" customFormat="1" ht="12.75">
      <c r="A19" s="155"/>
      <c r="B19" s="174">
        <v>39862</v>
      </c>
      <c r="C19" s="161">
        <v>0.0010069999999999999</v>
      </c>
      <c r="D19" s="161">
        <v>9.59E-05</v>
      </c>
      <c r="E19" s="161">
        <v>0.0003676</v>
      </c>
      <c r="F19" s="161">
        <v>0.00191815</v>
      </c>
      <c r="G19" s="161">
        <v>0.0034739999999999997</v>
      </c>
      <c r="H19" s="161">
        <v>0.0149403</v>
      </c>
      <c r="I19" s="161">
        <v>0.0027067000000000003</v>
      </c>
      <c r="J19" s="161">
        <v>0.0214834</v>
      </c>
      <c r="K19" s="161">
        <v>23.0179028</v>
      </c>
    </row>
    <row r="20" spans="1:11" s="160" customFormat="1" ht="12.75">
      <c r="A20" s="155"/>
      <c r="B20" s="174">
        <v>39868</v>
      </c>
      <c r="C20" s="161">
        <v>0.000714</v>
      </c>
      <c r="D20" s="161">
        <v>9.59E-05</v>
      </c>
      <c r="E20" s="161">
        <v>0.000357</v>
      </c>
      <c r="F20" s="161">
        <v>0.00191815</v>
      </c>
      <c r="G20" s="161">
        <v>0.0038363</v>
      </c>
      <c r="H20" s="161">
        <v>0.0068468</v>
      </c>
      <c r="I20" s="161">
        <v>0.0009591000000000001</v>
      </c>
      <c r="J20" s="161">
        <v>0.023401500000000002</v>
      </c>
      <c r="K20" s="161">
        <v>17.4765558</v>
      </c>
    </row>
    <row r="21" spans="1:11" s="160" customFormat="1" ht="12.75">
      <c r="A21" s="155"/>
      <c r="B21" s="174">
        <v>39874</v>
      </c>
      <c r="C21" s="161">
        <v>0.00043630000000000003</v>
      </c>
      <c r="D21" s="161">
        <v>9.695E-05</v>
      </c>
      <c r="E21" s="161">
        <v>0.0012443</v>
      </c>
      <c r="F21" s="161">
        <v>0.00193925</v>
      </c>
      <c r="G21" s="161">
        <v>0.025877999999999998</v>
      </c>
      <c r="H21" s="161">
        <v>0.010180999999999999</v>
      </c>
      <c r="I21" s="161">
        <v>0.0021493000000000003</v>
      </c>
      <c r="J21" s="161">
        <v>0.029557200000000002</v>
      </c>
      <c r="K21" s="161">
        <v>21.1700065</v>
      </c>
    </row>
    <row r="22" spans="1:11" s="160" customFormat="1" ht="12.75">
      <c r="A22" s="155"/>
      <c r="B22" s="174">
        <v>39880</v>
      </c>
      <c r="C22" s="161">
        <v>0.0012037</v>
      </c>
      <c r="D22" s="161">
        <v>9.805E-05</v>
      </c>
      <c r="E22" s="161">
        <v>0.0003377</v>
      </c>
      <c r="F22" s="161">
        <v>0.0019608</v>
      </c>
      <c r="G22" s="161">
        <v>0.0148203</v>
      </c>
      <c r="H22" s="161">
        <v>0.0236057</v>
      </c>
      <c r="I22" s="161">
        <v>0.0085512</v>
      </c>
      <c r="J22" s="161">
        <v>0.0392647</v>
      </c>
      <c r="K22" s="161">
        <v>35.3485839</v>
      </c>
    </row>
    <row r="23" spans="1:11" s="160" customFormat="1" ht="12.75">
      <c r="A23" s="155"/>
      <c r="B23" s="174">
        <v>39886</v>
      </c>
      <c r="C23" s="161">
        <v>0.0009858</v>
      </c>
      <c r="D23" s="161">
        <v>9.805E-05</v>
      </c>
      <c r="E23" s="161">
        <v>0.0002288</v>
      </c>
      <c r="F23" s="161">
        <v>0.0019608</v>
      </c>
      <c r="G23" s="161">
        <v>0.0070425</v>
      </c>
      <c r="H23" s="161">
        <v>0.0209205</v>
      </c>
      <c r="I23" s="161">
        <v>0.0069826</v>
      </c>
      <c r="J23" s="161">
        <v>0.0246133</v>
      </c>
      <c r="K23" s="161">
        <v>37.5816993</v>
      </c>
    </row>
    <row r="24" spans="1:11" s="160" customFormat="1" ht="12.75">
      <c r="A24" s="155"/>
      <c r="B24" s="174">
        <v>39892</v>
      </c>
      <c r="C24" s="161">
        <v>0.0010022</v>
      </c>
      <c r="D24" s="161">
        <v>9.805E-05</v>
      </c>
      <c r="E24" s="161">
        <v>0.0003922</v>
      </c>
      <c r="F24" s="161">
        <v>0.0019608</v>
      </c>
      <c r="G24" s="161">
        <v>0.0054575000000000005</v>
      </c>
      <c r="H24" s="161">
        <v>0.0092919</v>
      </c>
      <c r="I24" s="161">
        <v>0.0009804</v>
      </c>
      <c r="J24" s="161">
        <v>0.0252941</v>
      </c>
      <c r="K24" s="161">
        <v>20.9694989</v>
      </c>
    </row>
    <row r="25" spans="1:11" s="160" customFormat="1" ht="12.75">
      <c r="A25" s="155"/>
      <c r="B25" s="174">
        <v>39898</v>
      </c>
      <c r="C25" s="161">
        <v>0.0004793</v>
      </c>
      <c r="D25" s="161">
        <v>9.805E-05</v>
      </c>
      <c r="E25" s="161">
        <v>0.0002124</v>
      </c>
      <c r="F25" s="161">
        <v>0.0019608</v>
      </c>
      <c r="G25" s="161">
        <v>0.0028704</v>
      </c>
      <c r="H25" s="161">
        <v>0.0126852</v>
      </c>
      <c r="I25" s="161">
        <v>0.0027559999999999998</v>
      </c>
      <c r="J25" s="161">
        <v>0.0156427</v>
      </c>
      <c r="K25" s="161">
        <v>18.0283224</v>
      </c>
    </row>
    <row r="26" spans="1:11" s="160" customFormat="1" ht="12.75">
      <c r="A26" s="155"/>
      <c r="B26" s="174">
        <v>39904</v>
      </c>
      <c r="C26" s="161">
        <v>0.0002397</v>
      </c>
      <c r="D26" s="161">
        <v>9.805E-05</v>
      </c>
      <c r="E26" s="161">
        <v>0.0001743</v>
      </c>
      <c r="F26" s="161">
        <v>0.0019608</v>
      </c>
      <c r="G26" s="161">
        <v>0.0009804</v>
      </c>
      <c r="H26" s="161">
        <v>0.0058442</v>
      </c>
      <c r="I26" s="161">
        <v>0.0024183</v>
      </c>
      <c r="J26" s="161">
        <v>0.009389999999999999</v>
      </c>
      <c r="K26" s="161">
        <v>12.9084967</v>
      </c>
    </row>
    <row r="27" spans="1:11" s="160" customFormat="1" ht="12.75">
      <c r="A27" s="155"/>
      <c r="B27" s="174">
        <v>39910</v>
      </c>
      <c r="C27" s="161">
        <v>0.0003486</v>
      </c>
      <c r="D27" s="161">
        <v>9.805E-05</v>
      </c>
      <c r="E27" s="161">
        <v>0.0001525</v>
      </c>
      <c r="F27" s="161">
        <v>0.0019608</v>
      </c>
      <c r="G27" s="161">
        <v>0.0032516</v>
      </c>
      <c r="H27" s="161">
        <v>0.0065305</v>
      </c>
      <c r="I27" s="161">
        <v>0.0028486</v>
      </c>
      <c r="J27" s="161">
        <v>0.016732</v>
      </c>
      <c r="K27" s="161">
        <v>19.2810458</v>
      </c>
    </row>
    <row r="28" spans="1:11" s="160" customFormat="1" ht="12.75">
      <c r="A28" s="155"/>
      <c r="B28" s="174">
        <v>39916</v>
      </c>
      <c r="C28" s="161">
        <v>0.0004684</v>
      </c>
      <c r="D28" s="161">
        <v>9.805E-05</v>
      </c>
      <c r="E28" s="161">
        <v>0.000354</v>
      </c>
      <c r="F28" s="161">
        <v>0.0019608</v>
      </c>
      <c r="G28" s="161">
        <v>0.004536999999999999</v>
      </c>
      <c r="H28" s="161">
        <v>0.0136492</v>
      </c>
      <c r="I28" s="161">
        <v>0.0022222</v>
      </c>
      <c r="J28" s="161">
        <v>0.0193246</v>
      </c>
      <c r="K28" s="161">
        <v>20.5337691</v>
      </c>
    </row>
    <row r="29" spans="1:11" s="160" customFormat="1" ht="12.75">
      <c r="A29" s="155"/>
      <c r="B29" s="174">
        <v>39922</v>
      </c>
      <c r="C29" s="161"/>
      <c r="D29" s="161"/>
      <c r="E29" s="161"/>
      <c r="F29" s="161"/>
      <c r="G29" s="161"/>
      <c r="H29" s="161"/>
      <c r="I29" s="161"/>
      <c r="J29" s="161"/>
      <c r="K29" s="161"/>
    </row>
    <row r="30" spans="1:11" s="160" customFormat="1" ht="12.75">
      <c r="A30" s="155"/>
      <c r="B30" s="174">
        <v>39928</v>
      </c>
      <c r="C30" s="161">
        <v>0.0013779999999999999</v>
      </c>
      <c r="D30" s="161">
        <v>9.805E-05</v>
      </c>
      <c r="E30" s="161">
        <v>0.0003377</v>
      </c>
      <c r="F30" s="161">
        <v>0.0019608</v>
      </c>
      <c r="G30" s="161">
        <v>0.0062582</v>
      </c>
      <c r="H30" s="161">
        <v>0.0188017</v>
      </c>
      <c r="I30" s="161">
        <v>0.0075</v>
      </c>
      <c r="J30" s="161">
        <v>0.0259259</v>
      </c>
      <c r="K30" s="161">
        <v>52.3420479</v>
      </c>
    </row>
    <row r="31" spans="1:11" s="160" customFormat="1" ht="12.75">
      <c r="A31" s="155"/>
      <c r="B31" s="174">
        <v>39934</v>
      </c>
      <c r="C31" s="161">
        <v>0.0012908</v>
      </c>
      <c r="D31" s="161">
        <v>9.805E-05</v>
      </c>
      <c r="E31" s="161">
        <v>0.0004194</v>
      </c>
      <c r="F31" s="161">
        <v>0.0019608</v>
      </c>
      <c r="G31" s="161">
        <v>0.0044717</v>
      </c>
      <c r="H31" s="161">
        <v>0.022570800000000002</v>
      </c>
      <c r="I31" s="161">
        <v>0.0090904</v>
      </c>
      <c r="J31" s="161">
        <v>0.029226600000000002</v>
      </c>
      <c r="K31" s="161">
        <v>55.0108932</v>
      </c>
    </row>
    <row r="32" spans="1:11" s="160" customFormat="1" ht="12.75">
      <c r="A32" s="155"/>
      <c r="B32" s="174">
        <v>39940</v>
      </c>
      <c r="C32" s="161">
        <v>0.0007462</v>
      </c>
      <c r="D32" s="161">
        <v>9.805E-05</v>
      </c>
      <c r="E32" s="161">
        <v>0.0003976</v>
      </c>
      <c r="F32" s="161">
        <v>0.0019608</v>
      </c>
      <c r="G32" s="161">
        <v>0.0041503</v>
      </c>
      <c r="H32" s="161">
        <v>0.0154902</v>
      </c>
      <c r="I32" s="161">
        <v>0.0042266000000000005</v>
      </c>
      <c r="J32" s="161">
        <v>0.0272004</v>
      </c>
      <c r="K32" s="161">
        <v>25.9259259</v>
      </c>
    </row>
    <row r="33" spans="1:11" s="160" customFormat="1" ht="12.75">
      <c r="A33" s="155"/>
      <c r="B33" s="174">
        <v>39946</v>
      </c>
      <c r="C33" s="161">
        <v>0.0011002</v>
      </c>
      <c r="D33" s="161">
        <v>9.805E-05</v>
      </c>
      <c r="E33" s="161">
        <v>0.000305</v>
      </c>
      <c r="F33" s="161">
        <v>0.0046133</v>
      </c>
      <c r="G33" s="161">
        <v>0.0064216</v>
      </c>
      <c r="H33" s="161">
        <v>0.036410700000000004</v>
      </c>
      <c r="I33" s="161">
        <v>0.0061547</v>
      </c>
      <c r="J33" s="161">
        <v>0.0399946</v>
      </c>
      <c r="K33" s="161">
        <v>57.1895425</v>
      </c>
    </row>
    <row r="34" spans="1:11" s="160" customFormat="1" ht="12.75">
      <c r="A34" s="155"/>
      <c r="B34" s="174">
        <v>39952</v>
      </c>
      <c r="C34" s="161">
        <v>0.0005828</v>
      </c>
      <c r="D34" s="161">
        <v>9.805E-05</v>
      </c>
      <c r="E34" s="161">
        <v>0.0006481</v>
      </c>
      <c r="F34" s="161">
        <v>0.0019608</v>
      </c>
      <c r="G34" s="161">
        <v>0.0049074</v>
      </c>
      <c r="H34" s="161">
        <v>0.017412900000000002</v>
      </c>
      <c r="I34" s="161">
        <v>0.0036002</v>
      </c>
      <c r="J34" s="161">
        <v>0.0210784</v>
      </c>
      <c r="K34" s="161">
        <v>33.9324619</v>
      </c>
    </row>
    <row r="35" spans="1:11" s="160" customFormat="1" ht="12.75">
      <c r="A35" s="155"/>
      <c r="B35" s="174">
        <v>39958</v>
      </c>
      <c r="C35" s="161">
        <v>0.0015904</v>
      </c>
      <c r="D35" s="161">
        <v>9.805E-05</v>
      </c>
      <c r="E35" s="161">
        <v>0.0002505</v>
      </c>
      <c r="F35" s="161">
        <v>0.0019608</v>
      </c>
      <c r="G35" s="161">
        <v>0.004488</v>
      </c>
      <c r="H35" s="161">
        <v>0.010511999999999999</v>
      </c>
      <c r="I35" s="161">
        <v>0.0024237</v>
      </c>
      <c r="J35" s="161">
        <v>0.0190904</v>
      </c>
      <c r="K35" s="161">
        <v>35.7298475</v>
      </c>
    </row>
    <row r="36" spans="1:11" s="160" customFormat="1" ht="12.75">
      <c r="A36" s="155"/>
      <c r="B36" s="174">
        <v>39964</v>
      </c>
      <c r="C36" s="161">
        <v>0.0019938</v>
      </c>
      <c r="D36" s="161">
        <v>9.915E-05</v>
      </c>
      <c r="E36" s="161">
        <v>0.0003525</v>
      </c>
      <c r="F36" s="161">
        <v>0.0019828</v>
      </c>
      <c r="G36" s="161">
        <v>0.0043842</v>
      </c>
      <c r="H36" s="161">
        <v>0.0133069</v>
      </c>
      <c r="I36" s="161">
        <v>0.0070886000000000005</v>
      </c>
      <c r="J36" s="161">
        <v>0.0215796</v>
      </c>
      <c r="K36" s="161">
        <v>38.1141221</v>
      </c>
    </row>
    <row r="37" spans="1:11" s="160" customFormat="1" ht="12.75">
      <c r="A37" s="155"/>
      <c r="B37" s="174">
        <v>39970</v>
      </c>
      <c r="C37" s="161">
        <v>0.0013202</v>
      </c>
      <c r="D37" s="161">
        <v>0.00010025</v>
      </c>
      <c r="E37" s="161">
        <v>0.0003287</v>
      </c>
      <c r="F37" s="161">
        <v>0.00200535</v>
      </c>
      <c r="G37" s="161">
        <v>0.0034369</v>
      </c>
      <c r="H37" s="161">
        <v>0.0061386</v>
      </c>
      <c r="I37" s="161">
        <v>0.0020555</v>
      </c>
      <c r="J37" s="161">
        <v>0.0221201</v>
      </c>
      <c r="K37" s="161">
        <v>20.8890374</v>
      </c>
    </row>
    <row r="38" spans="1:11" s="160" customFormat="1" ht="12.75">
      <c r="A38" s="155"/>
      <c r="B38" s="174">
        <v>39976</v>
      </c>
      <c r="C38" s="161">
        <v>0.0008968</v>
      </c>
      <c r="D38" s="161">
        <v>0.00010025</v>
      </c>
      <c r="E38" s="161">
        <v>0.0001894</v>
      </c>
      <c r="F38" s="161">
        <v>0.00200535</v>
      </c>
      <c r="G38" s="161">
        <v>0.0046402</v>
      </c>
      <c r="H38" s="161">
        <v>0.0095644</v>
      </c>
      <c r="I38" s="161">
        <v>0.0024621</v>
      </c>
      <c r="J38" s="161">
        <v>0.0267324</v>
      </c>
      <c r="K38" s="161">
        <v>23.0057932</v>
      </c>
    </row>
    <row r="39" spans="1:11" s="160" customFormat="1" ht="12.75">
      <c r="A39" s="155"/>
      <c r="B39" s="174">
        <v>39982</v>
      </c>
      <c r="C39" s="161">
        <v>0.0003676</v>
      </c>
      <c r="D39" s="161">
        <v>0.00010025</v>
      </c>
      <c r="E39" s="161">
        <v>0.0001727</v>
      </c>
      <c r="F39" s="161">
        <v>0.00200535</v>
      </c>
      <c r="G39" s="161">
        <v>0.0010026500000000001</v>
      </c>
      <c r="H39" s="161">
        <v>0.010349800000000001</v>
      </c>
      <c r="I39" s="161">
        <v>0.0061219</v>
      </c>
      <c r="J39" s="161">
        <v>0.014277</v>
      </c>
      <c r="K39" s="161">
        <v>20.2762923</v>
      </c>
    </row>
    <row r="40" spans="1:11" s="160" customFormat="1" ht="12.75">
      <c r="A40" s="155"/>
      <c r="B40" s="174">
        <v>39988</v>
      </c>
      <c r="C40" s="161">
        <v>0.0005626</v>
      </c>
      <c r="D40" s="161">
        <v>0.00010025</v>
      </c>
      <c r="E40" s="161">
        <v>0.0003008</v>
      </c>
      <c r="F40" s="161">
        <v>0.00200535</v>
      </c>
      <c r="G40" s="161">
        <v>0.0050969</v>
      </c>
      <c r="H40" s="161">
        <v>0.0116087</v>
      </c>
      <c r="I40" s="161">
        <v>0.0028743</v>
      </c>
      <c r="J40" s="161">
        <v>0.0258523</v>
      </c>
      <c r="K40" s="161">
        <v>25.7909982</v>
      </c>
    </row>
    <row r="41" spans="1:11" s="160" customFormat="1" ht="12.75">
      <c r="A41" s="155"/>
      <c r="B41" s="174">
        <v>39994</v>
      </c>
      <c r="C41" s="161">
        <v>0.0011085000000000001</v>
      </c>
      <c r="D41" s="161">
        <v>0.00010025</v>
      </c>
      <c r="E41" s="161">
        <v>0.0005069</v>
      </c>
      <c r="F41" s="161">
        <v>0.0061497</v>
      </c>
      <c r="G41" s="161">
        <v>0.0093471</v>
      </c>
      <c r="H41" s="161">
        <v>0.045320900000000004</v>
      </c>
      <c r="I41" s="161">
        <v>0.0062889999999999995</v>
      </c>
      <c r="J41" s="161">
        <v>0.0457052</v>
      </c>
      <c r="K41" s="161">
        <v>90.7976827</v>
      </c>
    </row>
    <row r="42" spans="1:11" s="160" customFormat="1" ht="12.75">
      <c r="A42" s="155"/>
      <c r="B42" s="174">
        <v>40000</v>
      </c>
      <c r="C42" s="161">
        <v>0.0008133</v>
      </c>
      <c r="D42" s="161">
        <v>0.00010025</v>
      </c>
      <c r="E42" s="161">
        <v>0.00027299999999999997</v>
      </c>
      <c r="F42" s="161">
        <v>0.0054199999999999995</v>
      </c>
      <c r="G42" s="161">
        <v>0.0087901</v>
      </c>
      <c r="H42" s="161">
        <v>0.0154802</v>
      </c>
      <c r="I42" s="161">
        <v>0.003682</v>
      </c>
      <c r="J42" s="161">
        <v>0.0260751</v>
      </c>
      <c r="K42" s="161">
        <v>35.149287</v>
      </c>
    </row>
    <row r="43" spans="1:11" s="160" customFormat="1" ht="12.75">
      <c r="A43" s="155"/>
      <c r="B43" s="174">
        <v>40006</v>
      </c>
      <c r="C43" s="161">
        <v>0.0015374</v>
      </c>
      <c r="D43" s="161">
        <v>0.00010025</v>
      </c>
      <c r="E43" s="161">
        <v>0.0003231</v>
      </c>
      <c r="F43" s="161">
        <v>0.005536999999999999</v>
      </c>
      <c r="G43" s="161">
        <v>0.0085283</v>
      </c>
      <c r="H43" s="161">
        <v>0.0183712</v>
      </c>
      <c r="I43" s="161">
        <v>0.0080882</v>
      </c>
      <c r="J43" s="161">
        <v>0.0316399</v>
      </c>
      <c r="K43" s="161">
        <v>51.8048128</v>
      </c>
    </row>
    <row r="44" spans="1:11" s="160" customFormat="1" ht="12.75">
      <c r="A44" s="155"/>
      <c r="B44" s="174">
        <v>40012</v>
      </c>
      <c r="C44" s="161">
        <v>0.0007186</v>
      </c>
      <c r="D44" s="161">
        <v>0.00010025</v>
      </c>
      <c r="E44" s="161">
        <v>0.000195</v>
      </c>
      <c r="F44" s="161">
        <v>0.0063614000000000006</v>
      </c>
      <c r="G44" s="161">
        <v>0.0046736</v>
      </c>
      <c r="H44" s="161">
        <v>0.0298407</v>
      </c>
      <c r="I44" s="161">
        <v>0.0079044</v>
      </c>
      <c r="J44" s="161">
        <v>0.0245042</v>
      </c>
      <c r="K44" s="161">
        <v>76.3146168</v>
      </c>
    </row>
    <row r="45" spans="1:11" s="160" customFormat="1" ht="12.75">
      <c r="A45" s="155"/>
      <c r="B45" s="174">
        <v>40018</v>
      </c>
      <c r="C45" s="161">
        <v>0.0016377</v>
      </c>
      <c r="D45" s="161">
        <v>0.00010025</v>
      </c>
      <c r="E45" s="161">
        <v>0.0004568</v>
      </c>
      <c r="F45" s="161">
        <v>0.0045733</v>
      </c>
      <c r="G45" s="161">
        <v>0.0047571</v>
      </c>
      <c r="H45" s="161">
        <v>0.010505800000000001</v>
      </c>
      <c r="I45" s="161">
        <v>0.0131295</v>
      </c>
      <c r="J45" s="161">
        <v>0.023379</v>
      </c>
      <c r="K45" s="161">
        <v>31.25</v>
      </c>
    </row>
    <row r="46" spans="1:11" s="160" customFormat="1" ht="12.75">
      <c r="A46" s="155"/>
      <c r="B46" s="174">
        <v>40024</v>
      </c>
      <c r="C46" s="161">
        <v>0.0005626</v>
      </c>
      <c r="D46" s="161">
        <v>0.00010025</v>
      </c>
      <c r="E46" s="161">
        <v>0.0004066</v>
      </c>
      <c r="F46" s="161">
        <v>0.0045844</v>
      </c>
      <c r="G46" s="161">
        <v>0.0053253</v>
      </c>
      <c r="H46" s="161">
        <v>0.017285</v>
      </c>
      <c r="I46" s="161">
        <v>0.0059381</v>
      </c>
      <c r="J46" s="161">
        <v>0.1003676</v>
      </c>
      <c r="K46" s="161">
        <v>34.5365419</v>
      </c>
    </row>
    <row r="47" spans="1:11" s="160" customFormat="1" ht="12.75">
      <c r="A47" s="155"/>
      <c r="B47" s="174">
        <v>40030</v>
      </c>
      <c r="C47" s="161">
        <v>0.0009303</v>
      </c>
      <c r="D47" s="161">
        <v>0.00010025</v>
      </c>
      <c r="E47" s="161">
        <v>0.0007186</v>
      </c>
      <c r="F47" s="161">
        <v>0.0080771</v>
      </c>
      <c r="G47" s="161">
        <v>0.0069519000000000004</v>
      </c>
      <c r="H47" s="161">
        <v>0.0493928</v>
      </c>
      <c r="I47" s="161">
        <v>0.007575800000000001</v>
      </c>
      <c r="J47" s="161">
        <v>0.041772500000000004</v>
      </c>
      <c r="K47" s="161">
        <v>92.4688057</v>
      </c>
    </row>
    <row r="48" spans="1:11" s="160" customFormat="1" ht="12.75">
      <c r="A48" s="155"/>
      <c r="B48" s="174">
        <v>40036</v>
      </c>
      <c r="C48" s="161">
        <v>8.35E-06</v>
      </c>
      <c r="D48" s="161">
        <v>0.00010025</v>
      </c>
      <c r="E48" s="161">
        <v>0.000234</v>
      </c>
      <c r="F48" s="161">
        <v>0.0044452</v>
      </c>
      <c r="G48" s="161">
        <v>0.0058601</v>
      </c>
      <c r="H48" s="161">
        <v>0.0086843</v>
      </c>
      <c r="I48" s="161">
        <v>0.0020443</v>
      </c>
      <c r="J48" s="161">
        <v>0.0375056</v>
      </c>
      <c r="K48" s="161">
        <v>30.2473262</v>
      </c>
    </row>
    <row r="49" spans="1:11" s="160" customFormat="1" ht="12.75">
      <c r="A49" s="155"/>
      <c r="B49" s="174">
        <v>40042</v>
      </c>
      <c r="C49" s="161">
        <v>0.0007409000000000001</v>
      </c>
      <c r="D49" s="161">
        <v>0.00010025</v>
      </c>
      <c r="E49" s="161">
        <v>0.0006127</v>
      </c>
      <c r="F49" s="161">
        <v>0.0061609</v>
      </c>
      <c r="G49" s="161">
        <v>0.0077484</v>
      </c>
      <c r="H49" s="161">
        <v>0.0323474</v>
      </c>
      <c r="I49" s="161">
        <v>0.012967900000000001</v>
      </c>
      <c r="J49" s="161">
        <v>0.0527685</v>
      </c>
      <c r="K49" s="161">
        <v>67.9590018</v>
      </c>
    </row>
    <row r="50" spans="1:11" s="160" customFormat="1" ht="12.75">
      <c r="A50" s="155"/>
      <c r="B50" s="174">
        <v>40048</v>
      </c>
      <c r="C50" s="161">
        <v>0.0006349999999999999</v>
      </c>
      <c r="D50" s="161">
        <v>0.00010025</v>
      </c>
      <c r="E50" s="161">
        <v>0.0003565</v>
      </c>
      <c r="F50" s="161">
        <v>0.00200535</v>
      </c>
      <c r="G50" s="161">
        <v>0.0042669</v>
      </c>
      <c r="H50" s="161">
        <v>0.004072</v>
      </c>
      <c r="I50" s="161">
        <v>0.0010026500000000001</v>
      </c>
      <c r="J50" s="161">
        <v>0.02085</v>
      </c>
      <c r="K50" s="161">
        <v>28.2419786</v>
      </c>
    </row>
    <row r="51" spans="1:11" s="160" customFormat="1" ht="12.75">
      <c r="A51" s="155"/>
      <c r="B51" s="174">
        <v>40054</v>
      </c>
      <c r="C51" s="161">
        <v>0.0015036000000000001</v>
      </c>
      <c r="D51" s="161">
        <v>9.915E-05</v>
      </c>
      <c r="E51" s="161">
        <v>0.0003855</v>
      </c>
      <c r="F51" s="161">
        <v>0.0052545000000000005</v>
      </c>
      <c r="G51" s="161">
        <v>0.0101013</v>
      </c>
      <c r="H51" s="161">
        <v>0.018677</v>
      </c>
      <c r="I51" s="161">
        <v>0.004599</v>
      </c>
      <c r="J51" s="161">
        <v>0.0339722</v>
      </c>
      <c r="K51" s="161">
        <v>46.0453844</v>
      </c>
    </row>
    <row r="52" spans="1:11" s="160" customFormat="1" ht="12.75">
      <c r="A52" s="155"/>
      <c r="B52" s="174">
        <v>40060</v>
      </c>
      <c r="C52" s="161"/>
      <c r="D52" s="161"/>
      <c r="E52" s="161"/>
      <c r="F52" s="161"/>
      <c r="G52" s="161"/>
      <c r="H52" s="161"/>
      <c r="I52" s="161"/>
      <c r="J52" s="161"/>
      <c r="K52" s="161"/>
    </row>
    <row r="53" spans="1:11" s="160" customFormat="1" ht="12.75">
      <c r="A53" s="155"/>
      <c r="B53" s="174">
        <v>40066</v>
      </c>
      <c r="C53" s="161">
        <v>0.00016340000000000001</v>
      </c>
      <c r="D53" s="161">
        <v>9.805E-05</v>
      </c>
      <c r="E53" s="161">
        <v>0.0004194</v>
      </c>
      <c r="F53" s="161">
        <v>0.0046786</v>
      </c>
      <c r="G53" s="161">
        <v>0.0084259</v>
      </c>
      <c r="H53" s="161">
        <v>0.015609999999999999</v>
      </c>
      <c r="I53" s="161">
        <v>0.0067702000000000005</v>
      </c>
      <c r="J53" s="161">
        <v>0.0364434</v>
      </c>
      <c r="K53" s="161">
        <v>62.6361656</v>
      </c>
    </row>
    <row r="54" spans="1:11" s="160" customFormat="1" ht="12.75">
      <c r="A54" s="155"/>
      <c r="B54" s="174">
        <v>40072</v>
      </c>
      <c r="C54" s="161">
        <v>0.0005174</v>
      </c>
      <c r="D54" s="161">
        <v>9.805E-05</v>
      </c>
      <c r="E54" s="161">
        <v>0.000207</v>
      </c>
      <c r="F54" s="161">
        <v>0.0040686</v>
      </c>
      <c r="G54" s="161">
        <v>0.0047767</v>
      </c>
      <c r="H54" s="161">
        <v>0.0132135</v>
      </c>
      <c r="I54" s="161">
        <v>0.0033551</v>
      </c>
      <c r="J54" s="161">
        <v>0.0241285</v>
      </c>
      <c r="K54" s="161">
        <v>38.8888889</v>
      </c>
    </row>
    <row r="55" spans="1:11" s="160" customFormat="1" ht="12.75">
      <c r="A55" s="155"/>
      <c r="B55" s="174">
        <v>40078</v>
      </c>
      <c r="C55" s="161">
        <v>8.71E-05</v>
      </c>
      <c r="D55" s="161">
        <v>9.805E-05</v>
      </c>
      <c r="E55" s="161">
        <v>0.0002342</v>
      </c>
      <c r="F55" s="161">
        <v>0.0048312</v>
      </c>
      <c r="G55" s="161">
        <v>0.0034858000000000003</v>
      </c>
      <c r="H55" s="161">
        <v>0.0194717</v>
      </c>
      <c r="I55" s="161">
        <v>0.0033659999999999996</v>
      </c>
      <c r="J55" s="161">
        <v>0.0175272</v>
      </c>
      <c r="K55" s="161">
        <v>39.869281</v>
      </c>
    </row>
    <row r="56" spans="1:11" ht="12.75">
      <c r="A56" s="162"/>
      <c r="B56" s="156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ht="12.75">
      <c r="A57" s="162"/>
      <c r="B57" s="164" t="s">
        <v>29</v>
      </c>
      <c r="C57" s="165">
        <f aca="true" t="shared" si="0" ref="C57:K57">COUNT(C11:C55)</f>
        <v>40</v>
      </c>
      <c r="D57" s="165">
        <f t="shared" si="0"/>
        <v>40</v>
      </c>
      <c r="E57" s="165">
        <f t="shared" si="0"/>
        <v>40</v>
      </c>
      <c r="F57" s="165">
        <f t="shared" si="0"/>
        <v>40</v>
      </c>
      <c r="G57" s="165">
        <f t="shared" si="0"/>
        <v>40</v>
      </c>
      <c r="H57" s="165">
        <f t="shared" si="0"/>
        <v>40</v>
      </c>
      <c r="I57" s="165">
        <f t="shared" si="0"/>
        <v>40</v>
      </c>
      <c r="J57" s="165">
        <f t="shared" si="0"/>
        <v>40</v>
      </c>
      <c r="K57" s="165">
        <f t="shared" si="0"/>
        <v>40</v>
      </c>
    </row>
    <row r="58" spans="1:12" ht="12.75">
      <c r="A58" s="162"/>
      <c r="B58" s="166" t="s">
        <v>30</v>
      </c>
      <c r="C58" s="165">
        <v>1</v>
      </c>
      <c r="D58" s="163">
        <v>40</v>
      </c>
      <c r="E58" s="163">
        <v>0</v>
      </c>
      <c r="F58" s="163">
        <v>26</v>
      </c>
      <c r="G58" s="163">
        <v>2</v>
      </c>
      <c r="H58" s="163">
        <v>0</v>
      </c>
      <c r="I58" s="163">
        <v>5</v>
      </c>
      <c r="J58" s="163">
        <v>0</v>
      </c>
      <c r="K58" s="163">
        <v>0</v>
      </c>
      <c r="L58" s="167"/>
    </row>
    <row r="59" spans="1:11" ht="12.75">
      <c r="A59" s="162"/>
      <c r="B59" s="156" t="s">
        <v>31</v>
      </c>
      <c r="C59" s="165">
        <f aca="true" t="shared" si="1" ref="C59:K59">(C58/C57)*100</f>
        <v>2.5</v>
      </c>
      <c r="D59" s="165">
        <f t="shared" si="1"/>
        <v>100</v>
      </c>
      <c r="E59" s="165">
        <f t="shared" si="1"/>
        <v>0</v>
      </c>
      <c r="F59" s="165">
        <f t="shared" si="1"/>
        <v>65</v>
      </c>
      <c r="G59" s="165">
        <f t="shared" si="1"/>
        <v>5</v>
      </c>
      <c r="H59" s="165">
        <f t="shared" si="1"/>
        <v>0</v>
      </c>
      <c r="I59" s="165">
        <f t="shared" si="1"/>
        <v>12.5</v>
      </c>
      <c r="J59" s="165">
        <f t="shared" si="1"/>
        <v>0</v>
      </c>
      <c r="K59" s="165">
        <f t="shared" si="1"/>
        <v>0</v>
      </c>
    </row>
    <row r="60" spans="1:11" ht="12.75">
      <c r="A60" s="162"/>
      <c r="B60" s="156" t="s">
        <v>9</v>
      </c>
      <c r="C60" s="168">
        <f aca="true" t="shared" si="2" ref="C60:K60">IF(C59&gt;=50,"",AVERAGE(C11:C55))</f>
        <v>0.00085518875</v>
      </c>
      <c r="D60" s="168">
        <f t="shared" si="2"/>
      </c>
      <c r="E60" s="168">
        <f t="shared" si="2"/>
        <v>0.000434805</v>
      </c>
      <c r="F60" s="168">
        <f t="shared" si="2"/>
      </c>
      <c r="G60" s="168">
        <f t="shared" si="2"/>
        <v>0.005847313749999999</v>
      </c>
      <c r="H60" s="168">
        <f t="shared" si="2"/>
        <v>0.0163201075</v>
      </c>
      <c r="I60" s="168">
        <f t="shared" si="2"/>
        <v>0.00467604125</v>
      </c>
      <c r="J60" s="168">
        <f t="shared" si="2"/>
        <v>0.028018615000000004</v>
      </c>
      <c r="K60" s="168">
        <f t="shared" si="2"/>
        <v>36.63132693</v>
      </c>
    </row>
    <row r="61" spans="1:11" ht="12.75">
      <c r="A61" s="162"/>
      <c r="B61" s="156" t="s">
        <v>11</v>
      </c>
      <c r="C61" s="161">
        <f aca="true" t="shared" si="3" ref="C61:K61">MIN(C11:C55)</f>
        <v>8.35E-06</v>
      </c>
      <c r="D61" s="161">
        <f t="shared" si="3"/>
        <v>9.59E-05</v>
      </c>
      <c r="E61" s="161">
        <f t="shared" si="3"/>
        <v>0.0001525</v>
      </c>
      <c r="F61" s="161">
        <f t="shared" si="3"/>
        <v>0.00191815</v>
      </c>
      <c r="G61" s="161">
        <f t="shared" si="3"/>
        <v>0.0009804</v>
      </c>
      <c r="H61" s="161">
        <f t="shared" si="3"/>
        <v>0.004072</v>
      </c>
      <c r="I61" s="161">
        <f t="shared" si="3"/>
        <v>0.0009591000000000001</v>
      </c>
      <c r="J61" s="161">
        <f t="shared" si="3"/>
        <v>0.009389999999999999</v>
      </c>
      <c r="K61" s="161">
        <f t="shared" si="3"/>
        <v>12.9084967</v>
      </c>
    </row>
    <row r="62" spans="1:11" ht="12.75">
      <c r="A62" s="162"/>
      <c r="B62" s="156" t="s">
        <v>12</v>
      </c>
      <c r="C62" s="161">
        <f aca="true" t="shared" si="4" ref="C62:K62">MAX(C11:C55)</f>
        <v>0.0019938</v>
      </c>
      <c r="D62" s="161">
        <f t="shared" si="4"/>
        <v>0.00010025</v>
      </c>
      <c r="E62" s="161">
        <f t="shared" si="4"/>
        <v>0.0032236</v>
      </c>
      <c r="F62" s="161">
        <f t="shared" si="4"/>
        <v>0.0080771</v>
      </c>
      <c r="G62" s="161">
        <f t="shared" si="4"/>
        <v>0.025877999999999998</v>
      </c>
      <c r="H62" s="161">
        <f t="shared" si="4"/>
        <v>0.0493928</v>
      </c>
      <c r="I62" s="161">
        <f t="shared" si="4"/>
        <v>0.0131295</v>
      </c>
      <c r="J62" s="161">
        <f t="shared" si="4"/>
        <v>0.1003676</v>
      </c>
      <c r="K62" s="161">
        <f t="shared" si="4"/>
        <v>92.4688057</v>
      </c>
    </row>
    <row r="63" spans="1:11" ht="12.75">
      <c r="A63" s="162"/>
      <c r="B63" s="156" t="s">
        <v>13</v>
      </c>
      <c r="C63" s="161">
        <f aca="true" t="shared" si="5" ref="C63:K63">STDEVP(C11:C55)</f>
        <v>0.00046156724746881396</v>
      </c>
      <c r="D63" s="161">
        <f t="shared" si="5"/>
        <v>1.5544246322966086E-06</v>
      </c>
      <c r="E63" s="161">
        <f t="shared" si="5"/>
        <v>0.00048429795010406575</v>
      </c>
      <c r="F63" s="161">
        <f t="shared" si="5"/>
        <v>0.0017234465269623058</v>
      </c>
      <c r="G63" s="161">
        <f t="shared" si="5"/>
        <v>0.004091325385968884</v>
      </c>
      <c r="H63" s="161">
        <f t="shared" si="5"/>
        <v>0.010262117986492545</v>
      </c>
      <c r="I63" s="161">
        <f t="shared" si="5"/>
        <v>0.003062388981148693</v>
      </c>
      <c r="J63" s="161">
        <f t="shared" si="5"/>
        <v>0.01480855879413236</v>
      </c>
      <c r="K63" s="161">
        <f t="shared" si="5"/>
        <v>19.5421533987803</v>
      </c>
    </row>
    <row r="65" ht="12.75">
      <c r="A65" s="169" t="s">
        <v>20</v>
      </c>
    </row>
    <row r="66" ht="12.75">
      <c r="A66" s="169" t="s">
        <v>54</v>
      </c>
    </row>
    <row r="67" ht="12.75">
      <c r="A67" s="169" t="s">
        <v>55</v>
      </c>
    </row>
    <row r="68" ht="12.75">
      <c r="A68" s="169" t="s">
        <v>59</v>
      </c>
    </row>
    <row r="70" ht="12.75">
      <c r="A70" s="169"/>
    </row>
    <row r="71" ht="12.75">
      <c r="A71" s="169"/>
    </row>
  </sheetData>
  <printOptions/>
  <pageMargins left="0.75" right="0.75" top="0.75" bottom="1.75" header="0.25" footer="0.25"/>
  <pageSetup fitToHeight="0" fitToWidth="1" horizontalDpi="600" verticalDpi="600" orientation="portrait" scale="87" r:id="rId1"/>
  <headerFooter alignWithMargins="0">
    <oddHeader>&amp;L&amp;"Arial,Bold"&amp;16Pennsylvania DEP Air Sampling Results</oddHeader>
    <oddFooter>&amp;LCode #
1=Sample time altered
2=Data confirmed by reanalysis
3=Reanalysis in process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5"/>
  <sheetViews>
    <sheetView workbookViewId="0" topLeftCell="A1">
      <selection activeCell="B4" sqref="B4"/>
    </sheetView>
  </sheetViews>
  <sheetFormatPr defaultColWidth="9.140625" defaultRowHeight="12.75"/>
  <cols>
    <col min="1" max="1" width="4.7109375" style="13" customWidth="1"/>
    <col min="2" max="7" width="9.7109375" style="11" customWidth="1"/>
    <col min="8" max="8" width="10.421875" style="11" bestFit="1" customWidth="1"/>
    <col min="9" max="11" width="9.7109375" style="11" customWidth="1"/>
    <col min="12" max="12" width="4.7109375" style="12" customWidth="1"/>
    <col min="13" max="13" width="9.7109375" style="11" customWidth="1"/>
    <col min="14" max="16384" width="9.140625" style="11" customWidth="1"/>
  </cols>
  <sheetData>
    <row r="1" spans="1:4" ht="12.75">
      <c r="A1" s="92" t="s">
        <v>34</v>
      </c>
      <c r="B1" s="90"/>
      <c r="C1" s="91"/>
      <c r="D1" s="93" t="s">
        <v>35</v>
      </c>
    </row>
    <row r="2" spans="1:4" ht="12.75">
      <c r="A2" s="92" t="s">
        <v>36</v>
      </c>
      <c r="B2" s="90"/>
      <c r="C2" s="91"/>
      <c r="D2" s="94" t="s">
        <v>37</v>
      </c>
    </row>
    <row r="3" spans="1:23" ht="12.75">
      <c r="A3" s="92" t="s">
        <v>44</v>
      </c>
      <c r="B3" s="90"/>
      <c r="C3" s="91"/>
      <c r="D3" s="94" t="s">
        <v>38</v>
      </c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</row>
    <row r="4" spans="1:23" ht="12.75">
      <c r="A4" s="92" t="s">
        <v>49</v>
      </c>
      <c r="B4" s="90"/>
      <c r="C4" s="91"/>
      <c r="D4" s="94" t="s">
        <v>40</v>
      </c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</row>
    <row r="5" spans="1:23" ht="14.25">
      <c r="A5" s="92" t="s">
        <v>41</v>
      </c>
      <c r="B5" s="90"/>
      <c r="C5" s="91"/>
      <c r="D5" s="95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</row>
    <row r="6" spans="1:23" ht="12.75">
      <c r="A6" s="92" t="s">
        <v>42</v>
      </c>
      <c r="B6" s="90"/>
      <c r="C6" s="91"/>
      <c r="D6" s="9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</row>
    <row r="7" spans="1:23" ht="12.75">
      <c r="A7" s="96" t="s">
        <v>43</v>
      </c>
      <c r="B7" s="90"/>
      <c r="C7" s="91"/>
      <c r="D7" s="91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</row>
    <row r="8" spans="13:23" ht="12"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</row>
    <row r="9" spans="1:12" s="10" customFormat="1" ht="12">
      <c r="A9" s="13"/>
      <c r="B9" s="14" t="s">
        <v>18</v>
      </c>
      <c r="L9" s="15"/>
    </row>
    <row r="10" spans="1:13" s="10" customFormat="1" ht="12.75">
      <c r="A10" s="114" t="s">
        <v>19</v>
      </c>
      <c r="B10" s="114" t="s">
        <v>0</v>
      </c>
      <c r="C10" s="114" t="s">
        <v>1</v>
      </c>
      <c r="D10" s="115" t="s">
        <v>2</v>
      </c>
      <c r="E10" s="115" t="s">
        <v>3</v>
      </c>
      <c r="F10" s="115" t="s">
        <v>4</v>
      </c>
      <c r="G10" s="116" t="s">
        <v>5</v>
      </c>
      <c r="H10" s="116" t="s">
        <v>15</v>
      </c>
      <c r="I10" s="116" t="s">
        <v>6</v>
      </c>
      <c r="J10" s="115" t="s">
        <v>7</v>
      </c>
      <c r="K10" s="115" t="s">
        <v>8</v>
      </c>
      <c r="L10" s="114" t="s">
        <v>19</v>
      </c>
      <c r="M10" s="115" t="s">
        <v>10</v>
      </c>
    </row>
    <row r="11" spans="1:13" ht="12.75">
      <c r="A11" s="114"/>
      <c r="B11" s="123">
        <v>36897</v>
      </c>
      <c r="C11" s="117">
        <v>0.0015007</v>
      </c>
      <c r="D11" s="117">
        <v>4.905E-05</v>
      </c>
      <c r="E11" s="117">
        <v>0.00040510000000000003</v>
      </c>
      <c r="F11" s="117">
        <v>0.0027366</v>
      </c>
      <c r="G11" s="117">
        <v>0.0062088</v>
      </c>
      <c r="H11" s="117">
        <v>0.0163803</v>
      </c>
      <c r="I11" s="117">
        <v>0.0142224</v>
      </c>
      <c r="J11" s="117">
        <v>0.0839611</v>
      </c>
      <c r="K11" s="118">
        <v>32.2591897</v>
      </c>
      <c r="L11" s="119"/>
      <c r="M11" s="120">
        <v>23.9958863</v>
      </c>
    </row>
    <row r="12" spans="1:13" ht="12.75">
      <c r="A12" s="114"/>
      <c r="B12" s="123">
        <v>36903</v>
      </c>
      <c r="C12" s="117">
        <v>0.0011636</v>
      </c>
      <c r="D12" s="117">
        <v>5.015E-05</v>
      </c>
      <c r="E12" s="117">
        <v>0.0002909</v>
      </c>
      <c r="F12" s="117">
        <v>0.0024376</v>
      </c>
      <c r="G12" s="117">
        <v>0.0149469</v>
      </c>
      <c r="H12" s="117">
        <v>0.0181569</v>
      </c>
      <c r="I12" s="117">
        <v>0.0152478</v>
      </c>
      <c r="J12" s="117">
        <v>0.06470290000000001</v>
      </c>
      <c r="K12" s="118">
        <v>49.4885287</v>
      </c>
      <c r="L12" s="119"/>
      <c r="M12" s="120">
        <v>33.9503842</v>
      </c>
    </row>
    <row r="13" spans="1:13" ht="12.75">
      <c r="A13" s="114"/>
      <c r="B13" s="123">
        <v>36909</v>
      </c>
      <c r="C13" s="117">
        <v>0.0014124</v>
      </c>
      <c r="D13" s="117">
        <v>4.905E-05</v>
      </c>
      <c r="E13" s="117">
        <v>0.0003727</v>
      </c>
      <c r="F13" s="117">
        <v>0.0009808500000000001</v>
      </c>
      <c r="G13" s="117">
        <v>0.0154975</v>
      </c>
      <c r="H13" s="117">
        <v>0.0085432</v>
      </c>
      <c r="I13" s="117">
        <v>0.0142224</v>
      </c>
      <c r="J13" s="117">
        <v>0.0676789</v>
      </c>
      <c r="K13" s="118">
        <v>26.8917401</v>
      </c>
      <c r="L13" s="119"/>
      <c r="M13" s="120">
        <v>22.331937999999997</v>
      </c>
    </row>
    <row r="14" spans="1:13" ht="12.75">
      <c r="A14" s="114"/>
      <c r="B14" s="123">
        <v>36915</v>
      </c>
      <c r="C14" s="117">
        <v>0.0019225</v>
      </c>
      <c r="D14" s="117">
        <v>4.905E-05</v>
      </c>
      <c r="E14" s="117">
        <v>0.0004806</v>
      </c>
      <c r="F14" s="117">
        <v>0.0009808500000000001</v>
      </c>
      <c r="G14" s="117">
        <v>0.0134377</v>
      </c>
      <c r="H14" s="117">
        <v>0.0132415</v>
      </c>
      <c r="I14" s="117">
        <v>0.0040902</v>
      </c>
      <c r="J14" s="117">
        <v>0.0404112</v>
      </c>
      <c r="K14" s="118">
        <v>44.2201562</v>
      </c>
      <c r="L14" s="119"/>
      <c r="M14" s="120">
        <v>29.1628837</v>
      </c>
    </row>
    <row r="15" spans="1:13" ht="12.75">
      <c r="A15" s="114"/>
      <c r="B15" s="123">
        <v>36921</v>
      </c>
      <c r="C15" s="117">
        <v>0.0012065</v>
      </c>
      <c r="D15" s="117">
        <v>4.905E-05</v>
      </c>
      <c r="E15" s="117">
        <v>0.000412</v>
      </c>
      <c r="F15" s="117">
        <v>0.0023148</v>
      </c>
      <c r="G15" s="117">
        <v>0.0135358</v>
      </c>
      <c r="H15" s="117">
        <v>0.019617100000000002</v>
      </c>
      <c r="I15" s="117">
        <v>0.0102009</v>
      </c>
      <c r="J15" s="117">
        <v>0.081607</v>
      </c>
      <c r="K15" s="118">
        <v>29.1803988</v>
      </c>
      <c r="L15" s="119"/>
      <c r="M15" s="120"/>
    </row>
    <row r="16" spans="1:13" ht="12.75">
      <c r="A16" s="114"/>
      <c r="B16" s="123">
        <v>36927</v>
      </c>
      <c r="C16" s="117">
        <v>0.0011657500000000001</v>
      </c>
      <c r="D16" s="117">
        <v>4.96E-05</v>
      </c>
      <c r="E16" s="117">
        <v>0.0013043</v>
      </c>
      <c r="F16" s="117">
        <v>0.00308915</v>
      </c>
      <c r="G16" s="117">
        <v>0.044931900000000004</v>
      </c>
      <c r="H16" s="117">
        <v>0.024052999999999998</v>
      </c>
      <c r="I16" s="117">
        <v>0.0059507</v>
      </c>
      <c r="J16" s="117">
        <v>0.30222415</v>
      </c>
      <c r="K16" s="118">
        <v>23.0610835</v>
      </c>
      <c r="L16" s="119"/>
      <c r="M16" s="120">
        <v>17.8071662</v>
      </c>
    </row>
    <row r="17" spans="1:13" ht="12.75">
      <c r="A17" s="114"/>
      <c r="B17" s="123">
        <v>36933</v>
      </c>
      <c r="C17" s="117">
        <v>0.00019615</v>
      </c>
      <c r="D17" s="117">
        <v>4.905E-05</v>
      </c>
      <c r="E17" s="117">
        <v>0.0002943</v>
      </c>
      <c r="F17" s="117">
        <v>0.0009808500000000001</v>
      </c>
      <c r="G17" s="117">
        <v>0.0041098</v>
      </c>
      <c r="H17" s="117">
        <v>0.007994</v>
      </c>
      <c r="I17" s="117">
        <v>0.0045904</v>
      </c>
      <c r="J17" s="117">
        <v>0.017263</v>
      </c>
      <c r="K17" s="118">
        <v>16.7562514</v>
      </c>
      <c r="L17" s="119"/>
      <c r="M17" s="120">
        <v>3.8241619</v>
      </c>
    </row>
    <row r="18" spans="1:13" ht="12.75">
      <c r="A18" s="114"/>
      <c r="B18" s="123">
        <v>36939</v>
      </c>
      <c r="C18" s="117">
        <v>0.0006791</v>
      </c>
      <c r="D18" s="117">
        <v>4.85E-05</v>
      </c>
      <c r="E18" s="117">
        <v>0.0002134</v>
      </c>
      <c r="F18" s="117">
        <v>0.0020469</v>
      </c>
      <c r="G18" s="117">
        <v>0.0054324</v>
      </c>
      <c r="H18" s="117">
        <v>0.0064219</v>
      </c>
      <c r="I18" s="117">
        <v>0.0042683</v>
      </c>
      <c r="J18" s="117">
        <v>0.0350197</v>
      </c>
      <c r="K18" s="118">
        <v>23.012338</v>
      </c>
      <c r="L18" s="119"/>
      <c r="M18" s="120">
        <v>12.7861292</v>
      </c>
    </row>
    <row r="19" spans="1:13" ht="12.75">
      <c r="A19" s="114"/>
      <c r="B19" s="123">
        <v>36945</v>
      </c>
      <c r="C19" s="117">
        <v>0.0006133</v>
      </c>
      <c r="D19" s="117">
        <v>4.6450000000000004E-05</v>
      </c>
      <c r="E19" s="117">
        <v>0.00041820000000000003</v>
      </c>
      <c r="F19" s="117">
        <v>0.0009292500000000001</v>
      </c>
      <c r="G19" s="117">
        <v>0.0068113</v>
      </c>
      <c r="H19" s="117">
        <v>0.0070714</v>
      </c>
      <c r="I19" s="117">
        <v>0.0038469999999999997</v>
      </c>
      <c r="J19" s="117">
        <v>0.0293637</v>
      </c>
      <c r="K19" s="118">
        <v>20.9592955</v>
      </c>
      <c r="L19" s="119"/>
      <c r="M19" s="120">
        <v>16.8438277</v>
      </c>
    </row>
    <row r="20" spans="1:13" ht="12.75">
      <c r="A20" s="114"/>
      <c r="B20" s="123">
        <v>36951</v>
      </c>
      <c r="C20" s="117">
        <v>0.0010962</v>
      </c>
      <c r="D20" s="117">
        <v>4.85E-05</v>
      </c>
      <c r="E20" s="117">
        <v>0.0008052000000000001</v>
      </c>
      <c r="F20" s="117">
        <v>0.0045982</v>
      </c>
      <c r="G20" s="117">
        <v>0.0176554</v>
      </c>
      <c r="H20" s="117">
        <v>0.0407432</v>
      </c>
      <c r="I20" s="117">
        <v>0.0071592</v>
      </c>
      <c r="J20" s="117">
        <v>0.0919631</v>
      </c>
      <c r="K20" s="118">
        <v>39.2880432</v>
      </c>
      <c r="L20" s="119"/>
      <c r="M20" s="120">
        <v>21.0823743</v>
      </c>
    </row>
    <row r="21" spans="1:13" ht="12.75">
      <c r="A21" s="114"/>
      <c r="B21" s="123">
        <v>36957</v>
      </c>
      <c r="C21" s="117">
        <v>0.0010495</v>
      </c>
      <c r="D21" s="117">
        <v>4.905E-05</v>
      </c>
      <c r="E21" s="117">
        <v>0.0002452</v>
      </c>
      <c r="F21" s="117">
        <v>0.0023442</v>
      </c>
      <c r="G21" s="117">
        <v>0.009171</v>
      </c>
      <c r="H21" s="117">
        <v>0.0130454</v>
      </c>
      <c r="I21" s="117">
        <v>0.005228</v>
      </c>
      <c r="J21" s="117">
        <v>0.0308969</v>
      </c>
      <c r="K21" s="118">
        <v>20.3799611</v>
      </c>
      <c r="L21" s="119"/>
      <c r="M21" s="120">
        <v>19.407746</v>
      </c>
    </row>
    <row r="22" spans="1:13" ht="12.75">
      <c r="A22" s="114"/>
      <c r="B22" s="123">
        <v>36963</v>
      </c>
      <c r="C22" s="117">
        <v>0.0011127</v>
      </c>
      <c r="D22" s="117">
        <v>4.6E-05</v>
      </c>
      <c r="E22" s="117">
        <v>0.0006437</v>
      </c>
      <c r="F22" s="117">
        <v>0.0025012</v>
      </c>
      <c r="G22" s="117">
        <v>0.0090668</v>
      </c>
      <c r="H22" s="117">
        <v>0.025839400000000002</v>
      </c>
      <c r="I22" s="117">
        <v>0.0050943</v>
      </c>
      <c r="J22" s="117">
        <v>0.0376096</v>
      </c>
      <c r="K22" s="118">
        <v>26.7180471</v>
      </c>
      <c r="L22" s="119"/>
      <c r="M22" s="120">
        <v>19.5273623</v>
      </c>
    </row>
    <row r="23" spans="1:13" ht="12.75">
      <c r="A23" s="114"/>
      <c r="B23" s="123">
        <v>36969</v>
      </c>
      <c r="C23" s="117">
        <v>0.0010424</v>
      </c>
      <c r="D23" s="117">
        <v>4.695E-05</v>
      </c>
      <c r="E23" s="117">
        <v>0.0007137000000000001</v>
      </c>
      <c r="F23" s="117">
        <v>0.0029394</v>
      </c>
      <c r="G23" s="117">
        <v>0.0082173</v>
      </c>
      <c r="H23" s="117">
        <v>0.025637800000000002</v>
      </c>
      <c r="I23" s="117">
        <v>0.006601999999999999</v>
      </c>
      <c r="J23" s="117">
        <v>0.0287369</v>
      </c>
      <c r="K23" s="118">
        <v>37.538523999999995</v>
      </c>
      <c r="L23" s="119"/>
      <c r="M23" s="120">
        <v>16.4643308</v>
      </c>
    </row>
    <row r="24" spans="1:13" ht="12.75">
      <c r="A24" s="114"/>
      <c r="B24" s="123">
        <v>36975</v>
      </c>
      <c r="C24" s="117">
        <v>0.00093705</v>
      </c>
      <c r="D24" s="117">
        <v>4.5050000000000004E-05</v>
      </c>
      <c r="E24" s="117">
        <v>0.00099585</v>
      </c>
      <c r="F24" s="117">
        <v>0.00331535</v>
      </c>
      <c r="G24" s="117">
        <v>0.005459</v>
      </c>
      <c r="H24" s="117">
        <v>0.033464100000000004</v>
      </c>
      <c r="I24" s="117">
        <v>0.0032746</v>
      </c>
      <c r="J24" s="117">
        <v>0.4416995</v>
      </c>
      <c r="K24" s="118">
        <v>29.7508958</v>
      </c>
      <c r="L24" s="119"/>
      <c r="M24" s="120">
        <v>16.0848338</v>
      </c>
    </row>
    <row r="25" spans="1:13" ht="12.75">
      <c r="A25" s="114"/>
      <c r="B25" s="123">
        <v>36981</v>
      </c>
      <c r="C25" s="117">
        <v>0.001174</v>
      </c>
      <c r="D25" s="117">
        <v>4.5499999999999995E-05</v>
      </c>
      <c r="E25" s="117">
        <v>0.0004914</v>
      </c>
      <c r="F25" s="117">
        <v>0.00091005</v>
      </c>
      <c r="G25" s="117">
        <v>0.00678</v>
      </c>
      <c r="H25" s="117">
        <v>0.0059792000000000005</v>
      </c>
      <c r="I25" s="117">
        <v>0.0077174</v>
      </c>
      <c r="J25" s="117">
        <v>0.025117900000000002</v>
      </c>
      <c r="K25" s="118">
        <v>20.4260265</v>
      </c>
      <c r="L25" s="119"/>
      <c r="M25" s="120">
        <v>14.8003824</v>
      </c>
    </row>
    <row r="26" spans="1:13" ht="12.75">
      <c r="A26" s="114"/>
      <c r="B26" s="123">
        <v>36987</v>
      </c>
      <c r="C26" s="117">
        <v>0.0016247</v>
      </c>
      <c r="D26" s="117">
        <v>4.695E-05</v>
      </c>
      <c r="E26" s="117">
        <v>0.0003663</v>
      </c>
      <c r="F26" s="117">
        <v>0.0021224</v>
      </c>
      <c r="G26" s="117">
        <v>0.0129598</v>
      </c>
      <c r="H26" s="117">
        <v>0.0140867</v>
      </c>
      <c r="I26" s="117">
        <v>0.0118329</v>
      </c>
      <c r="J26" s="117">
        <v>0.0472375</v>
      </c>
      <c r="K26" s="118">
        <v>37.1733125</v>
      </c>
      <c r="L26" s="119"/>
      <c r="M26" s="120">
        <v>28.2871215</v>
      </c>
    </row>
    <row r="27" spans="1:13" ht="12.75">
      <c r="A27" s="114"/>
      <c r="B27" s="123">
        <v>36993</v>
      </c>
      <c r="C27" s="117">
        <v>0.00123565</v>
      </c>
      <c r="D27" s="117">
        <v>4.905E-05</v>
      </c>
      <c r="E27" s="117">
        <v>0.0003035</v>
      </c>
      <c r="F27" s="117">
        <v>0.00331525</v>
      </c>
      <c r="G27" s="117">
        <v>0.00648835</v>
      </c>
      <c r="H27" s="117">
        <v>0.0209903</v>
      </c>
      <c r="I27" s="117">
        <v>0.011721200000000001</v>
      </c>
      <c r="J27" s="117">
        <v>0.17155135</v>
      </c>
      <c r="K27" s="118">
        <v>40.84166</v>
      </c>
      <c r="L27" s="119"/>
      <c r="M27" s="120">
        <v>21.6897123</v>
      </c>
    </row>
    <row r="28" spans="1:13" ht="12.75">
      <c r="A28" s="114"/>
      <c r="B28" s="125">
        <v>36999</v>
      </c>
      <c r="C28" s="117"/>
      <c r="D28" s="117"/>
      <c r="E28" s="117"/>
      <c r="F28" s="117"/>
      <c r="G28" s="117"/>
      <c r="H28" s="117"/>
      <c r="I28" s="117"/>
      <c r="J28" s="117"/>
      <c r="K28" s="118"/>
      <c r="L28" s="119"/>
      <c r="M28" s="120">
        <v>36.0138766</v>
      </c>
    </row>
    <row r="29" spans="1:13" ht="12.75">
      <c r="A29" s="114"/>
      <c r="B29" s="123">
        <v>37005</v>
      </c>
      <c r="C29" s="117"/>
      <c r="D29" s="117"/>
      <c r="E29" s="117"/>
      <c r="F29" s="117"/>
      <c r="G29" s="117"/>
      <c r="H29" s="117"/>
      <c r="I29" s="117"/>
      <c r="J29" s="117"/>
      <c r="K29" s="118"/>
      <c r="L29" s="119"/>
      <c r="M29" s="120"/>
    </row>
    <row r="30" spans="1:13" ht="12.75">
      <c r="A30" s="114"/>
      <c r="B30" s="123">
        <v>37011</v>
      </c>
      <c r="C30" s="117">
        <v>0.0016137</v>
      </c>
      <c r="D30" s="117">
        <v>4.745E-05</v>
      </c>
      <c r="E30" s="117">
        <v>0.000579</v>
      </c>
      <c r="F30" s="117">
        <v>0.0039203</v>
      </c>
      <c r="G30" s="117">
        <v>0.0131941</v>
      </c>
      <c r="H30" s="117">
        <v>0.054294999999999996</v>
      </c>
      <c r="I30" s="117">
        <v>0.0212624</v>
      </c>
      <c r="J30" s="117">
        <v>0.0520169</v>
      </c>
      <c r="K30" s="118">
        <v>79.470244</v>
      </c>
      <c r="L30" s="119"/>
      <c r="M30" s="120">
        <v>41.4794773</v>
      </c>
    </row>
    <row r="31" spans="1:13" ht="12.75">
      <c r="A31" s="114"/>
      <c r="B31" s="123">
        <v>37017</v>
      </c>
      <c r="C31" s="117"/>
      <c r="D31" s="117"/>
      <c r="E31" s="117"/>
      <c r="F31" s="117"/>
      <c r="G31" s="117"/>
      <c r="H31" s="117"/>
      <c r="I31" s="117"/>
      <c r="J31" s="117"/>
      <c r="K31" s="118"/>
      <c r="L31" s="119"/>
      <c r="M31" s="120"/>
    </row>
    <row r="32" spans="1:13" ht="12.75">
      <c r="A32" s="114"/>
      <c r="B32" s="123">
        <v>37023</v>
      </c>
      <c r="C32" s="117">
        <v>0.0008068</v>
      </c>
      <c r="D32" s="117">
        <v>4.745E-05</v>
      </c>
      <c r="E32" s="117">
        <v>0.0002373</v>
      </c>
      <c r="F32" s="117">
        <v>0.0023539999999999998</v>
      </c>
      <c r="G32" s="117">
        <v>0.0094921</v>
      </c>
      <c r="H32" s="117">
        <v>0.0275272</v>
      </c>
      <c r="I32" s="117">
        <v>0.0070242</v>
      </c>
      <c r="J32" s="117">
        <v>0.0250592</v>
      </c>
      <c r="K32" s="118">
        <v>73.6958633</v>
      </c>
      <c r="L32" s="119">
        <v>5</v>
      </c>
      <c r="M32" s="120">
        <v>31.9361309</v>
      </c>
    </row>
    <row r="33" spans="1:13" ht="12.75">
      <c r="A33" s="114"/>
      <c r="B33" s="123">
        <v>37029</v>
      </c>
      <c r="C33" s="117">
        <v>0.0011769999999999999</v>
      </c>
      <c r="D33" s="117">
        <v>4.6E-05</v>
      </c>
      <c r="E33" s="117">
        <v>0.00034020000000000003</v>
      </c>
      <c r="F33" s="117">
        <v>0.0025288</v>
      </c>
      <c r="G33" s="117">
        <v>0.0137933</v>
      </c>
      <c r="H33" s="117">
        <v>0.0205979</v>
      </c>
      <c r="I33" s="117">
        <v>0.0028414</v>
      </c>
      <c r="J33" s="117">
        <v>0.057196</v>
      </c>
      <c r="K33" s="118">
        <v>55.1985658</v>
      </c>
      <c r="L33" s="119">
        <v>5</v>
      </c>
      <c r="M33" s="120">
        <v>37.6978725</v>
      </c>
    </row>
    <row r="34" spans="1:13" ht="12.75">
      <c r="A34" s="114"/>
      <c r="B34" s="124">
        <v>37035</v>
      </c>
      <c r="C34" s="117"/>
      <c r="D34" s="117"/>
      <c r="E34" s="117"/>
      <c r="F34" s="117"/>
      <c r="G34" s="117"/>
      <c r="H34" s="117"/>
      <c r="I34" s="117"/>
      <c r="J34" s="117"/>
      <c r="K34" s="118"/>
      <c r="L34" s="119"/>
      <c r="M34" s="120"/>
    </row>
    <row r="35" spans="1:13" ht="12.75">
      <c r="A35" s="114"/>
      <c r="B35" s="124">
        <v>37041</v>
      </c>
      <c r="C35" s="117"/>
      <c r="D35" s="117"/>
      <c r="E35" s="117"/>
      <c r="F35" s="117"/>
      <c r="G35" s="117"/>
      <c r="H35" s="117"/>
      <c r="I35" s="117"/>
      <c r="J35" s="117"/>
      <c r="K35" s="118"/>
      <c r="L35" s="119"/>
      <c r="M35" s="120"/>
    </row>
    <row r="36" spans="1:13" ht="12.75">
      <c r="A36" s="114"/>
      <c r="B36" s="124">
        <v>37047</v>
      </c>
      <c r="C36" s="117"/>
      <c r="D36" s="117"/>
      <c r="E36" s="117"/>
      <c r="F36" s="117"/>
      <c r="G36" s="117"/>
      <c r="H36" s="117"/>
      <c r="I36" s="117"/>
      <c r="J36" s="117"/>
      <c r="K36" s="118"/>
      <c r="L36" s="119"/>
      <c r="M36" s="120"/>
    </row>
    <row r="37" spans="1:13" ht="12.75">
      <c r="A37" s="114">
        <v>1</v>
      </c>
      <c r="B37" s="123">
        <v>37053</v>
      </c>
      <c r="C37" s="117">
        <v>0.0017655000000000001</v>
      </c>
      <c r="D37" s="117">
        <v>5.81E-05</v>
      </c>
      <c r="E37" s="117">
        <v>0.0005564</v>
      </c>
      <c r="F37" s="117">
        <v>0.0036472</v>
      </c>
      <c r="G37" s="117">
        <v>0.0127769</v>
      </c>
      <c r="H37" s="117">
        <v>0.0282254</v>
      </c>
      <c r="I37" s="117">
        <v>0.01057</v>
      </c>
      <c r="J37" s="117">
        <v>0.0519207</v>
      </c>
      <c r="K37" s="118">
        <v>74.9836864</v>
      </c>
      <c r="L37" s="119"/>
      <c r="M37" s="120">
        <v>49.1959435</v>
      </c>
    </row>
    <row r="38" spans="1:13" ht="12.75">
      <c r="A38" s="114"/>
      <c r="B38" s="123">
        <v>37059</v>
      </c>
      <c r="C38" s="117">
        <v>0.0009846</v>
      </c>
      <c r="D38" s="117">
        <v>5.66E-05</v>
      </c>
      <c r="E38" s="117">
        <v>0.0008262</v>
      </c>
      <c r="F38" s="117">
        <v>0.0024446</v>
      </c>
      <c r="G38" s="117">
        <v>0.0072545000000000005</v>
      </c>
      <c r="H38" s="117">
        <v>0.0139206</v>
      </c>
      <c r="I38" s="117">
        <v>0.0025012</v>
      </c>
      <c r="J38" s="117">
        <v>0.0262567</v>
      </c>
      <c r="K38" s="118">
        <v>31.7519965</v>
      </c>
      <c r="L38" s="119"/>
      <c r="M38" s="120">
        <v>19.433163999999998</v>
      </c>
    </row>
    <row r="39" spans="1:13" ht="12.75">
      <c r="A39" s="114"/>
      <c r="B39" s="123">
        <v>37065</v>
      </c>
      <c r="C39" s="117">
        <v>0.0007017</v>
      </c>
      <c r="D39" s="117">
        <v>5.66E-05</v>
      </c>
      <c r="E39" s="117">
        <v>0.0001811</v>
      </c>
      <c r="F39" s="117">
        <v>0.0024785000000000002</v>
      </c>
      <c r="G39" s="117">
        <v>0.0054551</v>
      </c>
      <c r="H39" s="117">
        <v>0.008963500000000001</v>
      </c>
      <c r="I39" s="117">
        <v>0.0037008</v>
      </c>
      <c r="J39" s="117">
        <v>0.016410400000000002</v>
      </c>
      <c r="K39" s="118">
        <v>24.2384052</v>
      </c>
      <c r="L39" s="119"/>
      <c r="M39" s="120">
        <v>13.8545585</v>
      </c>
    </row>
    <row r="40" spans="1:13" ht="12.75">
      <c r="A40" s="114"/>
      <c r="B40" s="123">
        <v>37071</v>
      </c>
      <c r="C40" s="117">
        <v>0.0013933</v>
      </c>
      <c r="D40" s="117">
        <v>5.32E-05</v>
      </c>
      <c r="E40" s="117">
        <v>0.0003616</v>
      </c>
      <c r="F40" s="117">
        <v>0.003446</v>
      </c>
      <c r="G40" s="117">
        <v>0.0120184</v>
      </c>
      <c r="H40" s="117">
        <v>0.0299929</v>
      </c>
      <c r="I40" s="117">
        <v>0.0099232</v>
      </c>
      <c r="J40" s="117">
        <v>0.0630701</v>
      </c>
      <c r="K40" s="118">
        <v>74.4798876</v>
      </c>
      <c r="L40" s="119"/>
      <c r="M40" s="120">
        <v>57.1040764</v>
      </c>
    </row>
    <row r="41" spans="1:13" ht="12.75">
      <c r="A41" s="114"/>
      <c r="B41" s="123">
        <v>37077</v>
      </c>
      <c r="C41" s="117">
        <v>0.0013872</v>
      </c>
      <c r="D41" s="117">
        <v>5.2550000000000003E-05</v>
      </c>
      <c r="E41" s="117">
        <v>0.0001156</v>
      </c>
      <c r="F41" s="117">
        <v>0.0010509</v>
      </c>
      <c r="G41" s="117">
        <v>0.0082707</v>
      </c>
      <c r="H41" s="117">
        <v>0.0124008</v>
      </c>
      <c r="I41" s="117">
        <v>0.0034679999999999997</v>
      </c>
      <c r="J41" s="117">
        <v>0.0174452</v>
      </c>
      <c r="K41" s="118">
        <v>28.3455056</v>
      </c>
      <c r="L41" s="119"/>
      <c r="M41" s="120">
        <v>16.7051646</v>
      </c>
    </row>
    <row r="42" spans="1:13" ht="12.75">
      <c r="A42" s="114"/>
      <c r="B42" s="123">
        <v>37083</v>
      </c>
      <c r="C42" s="117">
        <v>0.0007738</v>
      </c>
      <c r="D42" s="117">
        <v>5.4499999999999997E-05</v>
      </c>
      <c r="E42" s="117">
        <v>0.0002398</v>
      </c>
      <c r="F42" s="117">
        <v>0.0032477</v>
      </c>
      <c r="G42" s="117">
        <v>0.0104188</v>
      </c>
      <c r="H42" s="117">
        <v>0.018636200000000002</v>
      </c>
      <c r="I42" s="117">
        <v>0.0028554</v>
      </c>
      <c r="J42" s="117">
        <v>0.0646274</v>
      </c>
      <c r="K42" s="118">
        <v>34.3904265</v>
      </c>
      <c r="L42" s="119"/>
      <c r="M42" s="120">
        <v>17.3181982</v>
      </c>
    </row>
    <row r="43" spans="1:13" ht="12.75">
      <c r="A43" s="114"/>
      <c r="B43" s="123">
        <v>37089</v>
      </c>
      <c r="C43" s="117">
        <v>0.0013887</v>
      </c>
      <c r="D43" s="117">
        <v>5.385E-05</v>
      </c>
      <c r="E43" s="117">
        <v>0.0003122</v>
      </c>
      <c r="F43" s="117">
        <v>0.004726</v>
      </c>
      <c r="G43" s="117">
        <v>0.0161482</v>
      </c>
      <c r="H43" s="117">
        <v>0.038647999999999995</v>
      </c>
      <c r="I43" s="117">
        <v>0.0133492</v>
      </c>
      <c r="J43" s="117">
        <v>0.0589948</v>
      </c>
      <c r="K43" s="118">
        <v>72.7865234</v>
      </c>
      <c r="L43" s="119"/>
      <c r="M43" s="120">
        <v>42.7284394</v>
      </c>
    </row>
    <row r="44" spans="1:13" ht="12.75">
      <c r="A44" s="114"/>
      <c r="B44" s="123">
        <v>37095</v>
      </c>
      <c r="C44" s="117">
        <v>0.0007893</v>
      </c>
      <c r="D44" s="117">
        <v>5.195E-05</v>
      </c>
      <c r="E44" s="117">
        <v>0.00018690000000000002</v>
      </c>
      <c r="F44" s="117">
        <v>0.0048396</v>
      </c>
      <c r="G44" s="117">
        <v>0.0110086</v>
      </c>
      <c r="H44" s="117">
        <v>0.0289756</v>
      </c>
      <c r="I44" s="117">
        <v>0.0173438</v>
      </c>
      <c r="J44" s="117">
        <v>0.0211864</v>
      </c>
      <c r="K44" s="118">
        <v>56.802972</v>
      </c>
      <c r="L44" s="119"/>
      <c r="M44" s="120">
        <v>26.9734768</v>
      </c>
    </row>
    <row r="45" spans="1:13" ht="12.75">
      <c r="A45" s="114"/>
      <c r="B45" s="123">
        <v>37101</v>
      </c>
      <c r="C45" s="117">
        <v>0.0004824</v>
      </c>
      <c r="D45" s="117">
        <v>5.13E-05</v>
      </c>
      <c r="E45" s="117">
        <v>0.0001642</v>
      </c>
      <c r="F45" s="117">
        <v>0.00102645</v>
      </c>
      <c r="G45" s="117">
        <v>0.0050195000000000005</v>
      </c>
      <c r="H45" s="117">
        <v>0.0136521</v>
      </c>
      <c r="I45" s="117">
        <v>0.0052966</v>
      </c>
      <c r="J45" s="117">
        <v>0.0178607</v>
      </c>
      <c r="K45" s="118">
        <v>30.5376275</v>
      </c>
      <c r="L45" s="119"/>
      <c r="M45" s="120">
        <v>12.8430532</v>
      </c>
    </row>
    <row r="46" spans="1:13" ht="12.75">
      <c r="A46" s="114"/>
      <c r="B46" s="123">
        <v>37107</v>
      </c>
      <c r="C46" s="117">
        <v>0.0012523</v>
      </c>
      <c r="D46" s="117">
        <v>5.13E-05</v>
      </c>
      <c r="E46" s="117">
        <v>0.000154</v>
      </c>
      <c r="F46" s="117">
        <v>0.00102645</v>
      </c>
      <c r="G46" s="117">
        <v>0.0072161000000000005</v>
      </c>
      <c r="H46" s="117">
        <v>0.011085900000000001</v>
      </c>
      <c r="I46" s="117">
        <v>0.0082734</v>
      </c>
      <c r="J46" s="117">
        <v>0.018681800000000002</v>
      </c>
      <c r="K46" s="118">
        <v>41.8288511</v>
      </c>
      <c r="L46" s="119"/>
      <c r="M46" s="120">
        <v>29.3030043</v>
      </c>
    </row>
    <row r="47" spans="1:13" ht="12.75">
      <c r="A47" s="114"/>
      <c r="B47" s="123">
        <v>37113</v>
      </c>
      <c r="C47" s="117">
        <v>0.0019757</v>
      </c>
      <c r="D47" s="117">
        <v>5.2550000000000003E-05</v>
      </c>
      <c r="E47" s="117">
        <v>0.0003573</v>
      </c>
      <c r="F47" s="117">
        <v>0.0037518</v>
      </c>
      <c r="G47" s="117">
        <v>0.008848700000000001</v>
      </c>
      <c r="H47" s="117">
        <v>0.0170248</v>
      </c>
      <c r="I47" s="117">
        <v>0.0175503</v>
      </c>
      <c r="J47" s="117">
        <v>0.0587461</v>
      </c>
      <c r="K47" s="118">
        <v>60.6903256</v>
      </c>
      <c r="L47" s="119"/>
      <c r="M47" s="120">
        <v>37.6709125</v>
      </c>
    </row>
    <row r="48" spans="1:13" ht="12.75">
      <c r="A48" s="114"/>
      <c r="B48" s="123">
        <v>37119</v>
      </c>
      <c r="C48" s="117">
        <v>0.0010881</v>
      </c>
      <c r="D48" s="117">
        <v>5.13E-05</v>
      </c>
      <c r="E48" s="117">
        <v>0.0003387</v>
      </c>
      <c r="F48" s="117">
        <v>0.0035824</v>
      </c>
      <c r="G48" s="117">
        <v>0.0056764</v>
      </c>
      <c r="H48" s="117">
        <v>0.0181686</v>
      </c>
      <c r="I48" s="117">
        <v>0.0060973</v>
      </c>
      <c r="J48" s="117">
        <v>0.0238142</v>
      </c>
      <c r="K48" s="118">
        <v>49.6414654</v>
      </c>
      <c r="L48" s="119"/>
      <c r="M48" s="120">
        <v>28.7819258</v>
      </c>
    </row>
    <row r="49" spans="1:13" ht="12.75">
      <c r="A49" s="114"/>
      <c r="B49" s="123">
        <v>37125</v>
      </c>
      <c r="C49" s="117">
        <v>0.0020324</v>
      </c>
      <c r="D49" s="117">
        <v>5.13E-05</v>
      </c>
      <c r="E49" s="117">
        <v>0.0004927</v>
      </c>
      <c r="F49" s="117">
        <v>0.0047526</v>
      </c>
      <c r="G49" s="117">
        <v>0.0094025</v>
      </c>
      <c r="H49" s="117">
        <v>0.024327500000000002</v>
      </c>
      <c r="I49" s="117">
        <v>0.0072572</v>
      </c>
      <c r="J49" s="117">
        <v>0.034284300000000004</v>
      </c>
      <c r="K49" s="118">
        <v>63.6414422</v>
      </c>
      <c r="L49" s="119"/>
      <c r="M49" s="120">
        <v>36.1996319</v>
      </c>
    </row>
    <row r="50" spans="1:13" ht="12.75">
      <c r="A50" s="114"/>
      <c r="B50" s="123">
        <v>37131</v>
      </c>
      <c r="C50" s="117">
        <v>0.0009854</v>
      </c>
      <c r="D50" s="117">
        <v>5.13E-05</v>
      </c>
      <c r="E50" s="117">
        <v>0.0002977</v>
      </c>
      <c r="F50" s="117">
        <v>0.004033999999999999</v>
      </c>
      <c r="G50" s="117">
        <v>0.0360293</v>
      </c>
      <c r="H50" s="117">
        <v>0.023301</v>
      </c>
      <c r="I50" s="117">
        <v>0.0068671</v>
      </c>
      <c r="J50" s="117">
        <v>0.06682350000000001</v>
      </c>
      <c r="K50" s="118">
        <v>36.2972921</v>
      </c>
      <c r="L50" s="119"/>
      <c r="M50" s="120">
        <v>33.1038124</v>
      </c>
    </row>
    <row r="51" spans="1:13" ht="12.75">
      <c r="A51" s="114"/>
      <c r="B51" s="125">
        <v>37137</v>
      </c>
      <c r="C51" s="117"/>
      <c r="D51" s="117"/>
      <c r="E51" s="117"/>
      <c r="F51" s="117"/>
      <c r="G51" s="117"/>
      <c r="H51" s="117"/>
      <c r="I51" s="117"/>
      <c r="J51" s="117"/>
      <c r="K51" s="118"/>
      <c r="L51" s="119"/>
      <c r="M51" s="120">
        <v>21.1122783</v>
      </c>
    </row>
    <row r="52" spans="1:13" ht="12.75">
      <c r="A52" s="114"/>
      <c r="B52" s="123">
        <v>37143</v>
      </c>
      <c r="C52" s="117">
        <v>0.0008017</v>
      </c>
      <c r="D52" s="117">
        <v>4.5050000000000004E-05</v>
      </c>
      <c r="E52" s="117">
        <v>0.0002702</v>
      </c>
      <c r="F52" s="117">
        <v>0.0032338</v>
      </c>
      <c r="G52" s="117">
        <v>0.004612</v>
      </c>
      <c r="H52" s="117">
        <v>0.0140522</v>
      </c>
      <c r="I52" s="117">
        <v>0.0025853</v>
      </c>
      <c r="J52" s="117">
        <v>0.0191867</v>
      </c>
      <c r="K52" s="118">
        <v>30.4515057</v>
      </c>
      <c r="L52" s="119"/>
      <c r="M52" s="120">
        <v>15.0716548</v>
      </c>
    </row>
    <row r="53" spans="1:13" ht="12.75">
      <c r="A53" s="114"/>
      <c r="B53" s="123">
        <v>37149</v>
      </c>
      <c r="C53" s="117">
        <v>0.0023724</v>
      </c>
      <c r="D53" s="117">
        <v>4.6E-05</v>
      </c>
      <c r="E53" s="117">
        <v>0.0002299</v>
      </c>
      <c r="F53" s="117">
        <v>0.0020046</v>
      </c>
      <c r="G53" s="117">
        <v>0.0062805000000000005</v>
      </c>
      <c r="H53" s="117">
        <v>0.0054897</v>
      </c>
      <c r="I53" s="117">
        <v>0.0016644000000000001</v>
      </c>
      <c r="J53" s="117">
        <v>0.0615179</v>
      </c>
      <c r="K53" s="118">
        <v>19.693704</v>
      </c>
      <c r="L53" s="119"/>
      <c r="M53" s="120">
        <v>12.2905756</v>
      </c>
    </row>
    <row r="54" spans="1:13" ht="12.75">
      <c r="A54" s="114"/>
      <c r="B54" s="123">
        <v>37155</v>
      </c>
      <c r="C54" s="117">
        <v>0.0014834</v>
      </c>
      <c r="D54" s="117">
        <v>4.5499999999999995E-05</v>
      </c>
      <c r="E54" s="117">
        <v>0.0001811</v>
      </c>
      <c r="F54" s="117">
        <v>0.002075</v>
      </c>
      <c r="G54" s="117">
        <v>0.0061885</v>
      </c>
      <c r="H54" s="117">
        <v>0.0114669</v>
      </c>
      <c r="I54" s="117">
        <v>0.0035857000000000003</v>
      </c>
      <c r="J54" s="117">
        <v>0.0378589</v>
      </c>
      <c r="K54" s="118">
        <v>32.914215999999996</v>
      </c>
      <c r="L54" s="119"/>
      <c r="M54" s="120">
        <v>24.2522064</v>
      </c>
    </row>
    <row r="55" spans="1:13" ht="12.75">
      <c r="A55" s="114"/>
      <c r="B55" s="123">
        <v>37161</v>
      </c>
      <c r="C55" s="117">
        <v>0.0015515</v>
      </c>
      <c r="D55" s="117">
        <v>4.46E-05</v>
      </c>
      <c r="E55" s="117">
        <v>0.0004904</v>
      </c>
      <c r="F55" s="117">
        <v>0.0023808</v>
      </c>
      <c r="G55" s="117">
        <v>0.0068838</v>
      </c>
      <c r="H55" s="117">
        <v>0.0110569</v>
      </c>
      <c r="I55" s="117">
        <v>0.0022649000000000002</v>
      </c>
      <c r="J55" s="117">
        <v>0.0483293</v>
      </c>
      <c r="K55" s="118">
        <v>24.8185711</v>
      </c>
      <c r="L55" s="119"/>
      <c r="M55" s="120">
        <v>13.0979857</v>
      </c>
    </row>
    <row r="56" spans="1:13" ht="12.75">
      <c r="A56" s="114"/>
      <c r="B56" s="123">
        <v>37167</v>
      </c>
      <c r="C56" s="117">
        <v>0.0021751</v>
      </c>
      <c r="D56" s="117">
        <v>4.5499999999999995E-05</v>
      </c>
      <c r="E56" s="117">
        <v>0.0005005</v>
      </c>
      <c r="F56" s="117">
        <v>0.0041681</v>
      </c>
      <c r="G56" s="117">
        <v>0.013196</v>
      </c>
      <c r="H56" s="117">
        <v>0.06989340000000001</v>
      </c>
      <c r="I56" s="117">
        <v>0.0141971</v>
      </c>
      <c r="J56" s="117">
        <v>0.0679823</v>
      </c>
      <c r="K56" s="118">
        <v>65.8789914</v>
      </c>
      <c r="L56" s="119"/>
      <c r="M56" s="120">
        <v>43.6898565</v>
      </c>
    </row>
    <row r="57" spans="1:13" ht="12.75">
      <c r="A57" s="114"/>
      <c r="B57" s="123">
        <v>37173</v>
      </c>
      <c r="C57" s="117">
        <v>0.0011467</v>
      </c>
      <c r="D57" s="117">
        <v>4.5499999999999995E-05</v>
      </c>
      <c r="E57" s="117">
        <v>0.0002566</v>
      </c>
      <c r="F57" s="117">
        <v>0.0038041</v>
      </c>
      <c r="G57" s="117">
        <v>0.0105568</v>
      </c>
      <c r="H57" s="117">
        <v>0.025936999999999998</v>
      </c>
      <c r="I57" s="117">
        <v>0.0095557</v>
      </c>
      <c r="J57" s="117">
        <v>0.0703484</v>
      </c>
      <c r="K57" s="118">
        <v>39.5375067</v>
      </c>
      <c r="L57" s="119"/>
      <c r="M57" s="120">
        <v>8.7020864</v>
      </c>
    </row>
    <row r="58" spans="1:13" ht="12.75">
      <c r="A58" s="114"/>
      <c r="B58" s="123">
        <v>37179</v>
      </c>
      <c r="C58" s="117">
        <v>0.0010739</v>
      </c>
      <c r="D58" s="117">
        <v>4.5499999999999995E-05</v>
      </c>
      <c r="E58" s="117">
        <v>0.0003768</v>
      </c>
      <c r="F58" s="117">
        <v>0.0029031</v>
      </c>
      <c r="G58" s="117">
        <v>0.0066344</v>
      </c>
      <c r="H58" s="117">
        <v>0.0147431</v>
      </c>
      <c r="I58" s="117">
        <v>0.0035493</v>
      </c>
      <c r="J58" s="117">
        <v>0.0413172</v>
      </c>
      <c r="K58" s="118">
        <v>28.9200177</v>
      </c>
      <c r="L58" s="119"/>
      <c r="M58" s="120">
        <v>15.938873</v>
      </c>
    </row>
    <row r="59" spans="1:13" ht="12.75">
      <c r="A59" s="114"/>
      <c r="B59" s="123">
        <v>37185</v>
      </c>
      <c r="C59" s="117">
        <v>0.0024718</v>
      </c>
      <c r="D59" s="117">
        <v>4.415E-05</v>
      </c>
      <c r="E59" s="117">
        <v>0.0003505</v>
      </c>
      <c r="F59" s="117">
        <v>0.0031868</v>
      </c>
      <c r="G59" s="117">
        <v>0.0075829999999999995</v>
      </c>
      <c r="H59" s="117">
        <v>0.0199506</v>
      </c>
      <c r="I59" s="117">
        <v>0.0088277</v>
      </c>
      <c r="J59" s="117">
        <v>0.0408722</v>
      </c>
      <c r="K59" s="118">
        <v>47.3016705</v>
      </c>
      <c r="L59" s="119"/>
      <c r="M59" s="120">
        <v>32.5655398</v>
      </c>
    </row>
    <row r="60" spans="1:13" ht="12.75">
      <c r="A60" s="114"/>
      <c r="B60" s="123">
        <v>37191</v>
      </c>
      <c r="C60" s="117">
        <v>0.0007615</v>
      </c>
      <c r="D60" s="117">
        <v>4.46E-05</v>
      </c>
      <c r="E60" s="117">
        <v>0.0001944</v>
      </c>
      <c r="F60" s="117">
        <v>0.0020955</v>
      </c>
      <c r="G60" s="117">
        <v>0.0060456</v>
      </c>
      <c r="H60" s="117">
        <v>0.009006</v>
      </c>
      <c r="I60" s="117">
        <v>0.0016049999999999999</v>
      </c>
      <c r="J60" s="117">
        <v>0.0182795</v>
      </c>
      <c r="K60" s="118">
        <v>20.3601451</v>
      </c>
      <c r="L60" s="119"/>
      <c r="M60" s="120">
        <v>9.3898802</v>
      </c>
    </row>
    <row r="61" spans="1:13" ht="12.75">
      <c r="A61" s="114"/>
      <c r="B61" s="123">
        <v>37197</v>
      </c>
      <c r="C61" s="117">
        <v>0.0011362</v>
      </c>
      <c r="D61" s="117">
        <v>4.37E-05</v>
      </c>
      <c r="E61" s="117">
        <v>0.0003706</v>
      </c>
      <c r="F61" s="117">
        <v>0.0027881</v>
      </c>
      <c r="G61" s="117">
        <v>0.0069223</v>
      </c>
      <c r="H61" s="117">
        <v>0.0229869</v>
      </c>
      <c r="I61" s="117">
        <v>0.0113624</v>
      </c>
      <c r="J61" s="117">
        <v>0.0253468</v>
      </c>
      <c r="K61" s="118">
        <v>39.5012132</v>
      </c>
      <c r="L61" s="119"/>
      <c r="M61" s="120">
        <v>21.4412232</v>
      </c>
    </row>
    <row r="62" spans="1:13" ht="12.75">
      <c r="A62" s="114"/>
      <c r="B62" s="123">
        <v>37203</v>
      </c>
      <c r="C62" s="117">
        <v>0.0012285</v>
      </c>
      <c r="D62" s="117">
        <v>4.325E-05</v>
      </c>
      <c r="E62" s="117">
        <v>0.0002332</v>
      </c>
      <c r="F62" s="117">
        <v>0.0025627000000000002</v>
      </c>
      <c r="G62" s="117">
        <v>0.0078588</v>
      </c>
      <c r="H62" s="117">
        <v>0.0156648</v>
      </c>
      <c r="I62" s="117">
        <v>0.0054524000000000005</v>
      </c>
      <c r="J62" s="117">
        <v>0.025963800000000002</v>
      </c>
      <c r="K62" s="118">
        <v>45.4366068</v>
      </c>
      <c r="L62" s="119"/>
      <c r="M62" s="120">
        <v>25.7474103</v>
      </c>
    </row>
    <row r="63" spans="1:13" ht="12.75">
      <c r="A63" s="114"/>
      <c r="B63" s="123">
        <v>37209</v>
      </c>
      <c r="C63" s="117">
        <v>0.0014475</v>
      </c>
      <c r="D63" s="117">
        <v>4.285E-05</v>
      </c>
      <c r="E63" s="117">
        <v>0.0002738</v>
      </c>
      <c r="F63" s="117">
        <v>0.0033259</v>
      </c>
      <c r="G63" s="117">
        <v>0.0113131</v>
      </c>
      <c r="H63" s="117">
        <v>0.0657362</v>
      </c>
      <c r="I63" s="117">
        <v>0.0107989</v>
      </c>
      <c r="J63" s="117">
        <v>0.0606796</v>
      </c>
      <c r="K63" s="118">
        <v>60.4701094</v>
      </c>
      <c r="L63" s="119"/>
      <c r="M63" s="120">
        <v>38.4069234</v>
      </c>
    </row>
    <row r="64" spans="1:13" ht="12.75">
      <c r="A64" s="114"/>
      <c r="B64" s="123">
        <v>37215</v>
      </c>
      <c r="C64" s="117">
        <v>0.000669</v>
      </c>
      <c r="D64" s="117">
        <v>4.285E-05</v>
      </c>
      <c r="E64" s="117">
        <v>0.0001881</v>
      </c>
      <c r="F64" s="117">
        <v>0.0023998</v>
      </c>
      <c r="G64" s="117">
        <v>0.0046019</v>
      </c>
      <c r="H64" s="117">
        <v>0.0217692</v>
      </c>
      <c r="I64" s="117">
        <v>0.0037115</v>
      </c>
      <c r="J64" s="117">
        <v>0.0327396</v>
      </c>
      <c r="K64" s="118">
        <v>18.3314899</v>
      </c>
      <c r="L64" s="119"/>
      <c r="M64" s="120">
        <v>10.7355636</v>
      </c>
    </row>
    <row r="65" spans="1:13" ht="12.75">
      <c r="A65" s="114"/>
      <c r="B65" s="123">
        <v>37222</v>
      </c>
      <c r="C65" s="117">
        <v>0.0012771</v>
      </c>
      <c r="D65" s="117">
        <v>4.37E-05</v>
      </c>
      <c r="E65" s="117">
        <v>0.000352</v>
      </c>
      <c r="F65" s="117">
        <v>0.0031635</v>
      </c>
      <c r="G65" s="117">
        <v>0.0140719</v>
      </c>
      <c r="H65" s="117">
        <v>0.0222003</v>
      </c>
      <c r="I65" s="117">
        <v>0.011712</v>
      </c>
      <c r="J65" s="117">
        <v>0.1041841</v>
      </c>
      <c r="K65" s="118">
        <v>37.8745498</v>
      </c>
      <c r="L65" s="119"/>
      <c r="M65" s="120">
        <v>28.8574343</v>
      </c>
    </row>
    <row r="66" spans="1:13" ht="12.75">
      <c r="A66" s="114"/>
      <c r="B66" s="123">
        <v>37227</v>
      </c>
      <c r="C66" s="117">
        <v>0.0011594</v>
      </c>
      <c r="D66" s="117">
        <v>4.285E-05</v>
      </c>
      <c r="E66" s="117">
        <v>0.0002547</v>
      </c>
      <c r="F66" s="117">
        <v>0.0019308</v>
      </c>
      <c r="G66" s="117">
        <v>0.0093562</v>
      </c>
      <c r="H66" s="117">
        <v>0.0086658</v>
      </c>
      <c r="I66" s="117">
        <v>0.0031521</v>
      </c>
      <c r="J66" s="117">
        <v>0.0266711</v>
      </c>
      <c r="K66" s="118">
        <v>30.7111973</v>
      </c>
      <c r="L66" s="119"/>
      <c r="M66" s="120">
        <v>24.8349893</v>
      </c>
    </row>
    <row r="67" spans="1:13" ht="12.75">
      <c r="A67" s="114"/>
      <c r="B67" s="123">
        <v>37233</v>
      </c>
      <c r="C67" s="117">
        <v>0.0005753</v>
      </c>
      <c r="D67" s="117">
        <v>4.245E-05</v>
      </c>
      <c r="E67" s="117">
        <v>0.0001438</v>
      </c>
      <c r="F67" s="117">
        <v>0.0008488</v>
      </c>
      <c r="G67" s="117">
        <v>0.0066656</v>
      </c>
      <c r="H67" s="117">
        <v>0.0046166</v>
      </c>
      <c r="I67" s="117">
        <v>0.0043619999999999996</v>
      </c>
      <c r="J67" s="117">
        <v>0.019544</v>
      </c>
      <c r="K67" s="118">
        <v>17.2120971</v>
      </c>
      <c r="L67" s="119"/>
      <c r="M67" s="120">
        <v>13.2016074</v>
      </c>
    </row>
    <row r="68" spans="1:13" ht="12.75">
      <c r="A68" s="114"/>
      <c r="B68" s="123">
        <v>37239</v>
      </c>
      <c r="C68" s="117">
        <v>0.0012761</v>
      </c>
      <c r="D68" s="117">
        <v>4.285E-05</v>
      </c>
      <c r="E68" s="117">
        <v>0.0002119</v>
      </c>
      <c r="F68" s="117">
        <v>0.0022879000000000003</v>
      </c>
      <c r="G68" s="117">
        <v>0.0079706</v>
      </c>
      <c r="H68" s="117">
        <v>0.0264831</v>
      </c>
      <c r="I68" s="117">
        <v>0.0066327</v>
      </c>
      <c r="J68" s="117">
        <v>0.0276829</v>
      </c>
      <c r="K68" s="118">
        <v>19.1409323</v>
      </c>
      <c r="L68" s="119"/>
      <c r="M68" s="120">
        <v>13.3441734</v>
      </c>
    </row>
    <row r="69" spans="1:13" ht="12.75">
      <c r="A69" s="114"/>
      <c r="B69" s="123">
        <v>37245</v>
      </c>
      <c r="C69" s="117">
        <v>0.0008245</v>
      </c>
      <c r="D69" s="117">
        <v>4.2499999999999996E-05</v>
      </c>
      <c r="E69" s="117">
        <v>0.0005835</v>
      </c>
      <c r="F69" s="117">
        <v>0.0027214</v>
      </c>
      <c r="G69" s="117">
        <v>0.0061823</v>
      </c>
      <c r="H69" s="117">
        <v>0.016923999999999998</v>
      </c>
      <c r="I69" s="117">
        <v>0.0059366</v>
      </c>
      <c r="J69" s="117">
        <v>0.0386955</v>
      </c>
      <c r="K69" s="118">
        <v>24.5685888</v>
      </c>
      <c r="L69" s="119"/>
      <c r="M69" s="120">
        <v>13.7718712</v>
      </c>
    </row>
    <row r="70" spans="1:13" ht="12.75">
      <c r="A70" s="114"/>
      <c r="B70" s="123">
        <v>37252</v>
      </c>
      <c r="C70" s="117">
        <v>0.0011753</v>
      </c>
      <c r="D70" s="117">
        <v>4.355E-05</v>
      </c>
      <c r="E70" s="117">
        <v>0.0002781</v>
      </c>
      <c r="F70" s="117">
        <v>0.0027157</v>
      </c>
      <c r="G70" s="117">
        <v>0.005902999999999999</v>
      </c>
      <c r="H70" s="117">
        <v>0.0138422</v>
      </c>
      <c r="I70" s="117">
        <v>0.0073903</v>
      </c>
      <c r="J70" s="117">
        <v>0.027075</v>
      </c>
      <c r="K70" s="118">
        <v>30.7121345</v>
      </c>
      <c r="L70" s="119"/>
      <c r="M70" s="120">
        <v>18.9327588</v>
      </c>
    </row>
    <row r="71" spans="1:13" ht="12.75">
      <c r="A71" s="121"/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0"/>
    </row>
    <row r="72" spans="1:13" ht="12.75">
      <c r="A72" s="119"/>
      <c r="B72" s="115" t="s">
        <v>9</v>
      </c>
      <c r="C72" s="122">
        <f aca="true" t="shared" si="0" ref="C72:K72">AVERAGE(C11:C70)</f>
        <v>0.0012139056603773588</v>
      </c>
      <c r="D72" s="122">
        <f t="shared" si="0"/>
        <v>4.794811320754717E-05</v>
      </c>
      <c r="E72" s="122">
        <f t="shared" si="0"/>
        <v>0.0003818367924528302</v>
      </c>
      <c r="F72" s="122">
        <f t="shared" si="0"/>
        <v>0.002679181132075472</v>
      </c>
      <c r="G72" s="122">
        <f t="shared" si="0"/>
        <v>0.010218099056603777</v>
      </c>
      <c r="H72" s="122">
        <f t="shared" si="0"/>
        <v>0.020594213207547174</v>
      </c>
      <c r="I72" s="122">
        <f t="shared" si="0"/>
        <v>0.007543343396226417</v>
      </c>
      <c r="J72" s="122">
        <f t="shared" si="0"/>
        <v>0.057843652830188656</v>
      </c>
      <c r="K72" s="115">
        <f t="shared" si="0"/>
        <v>38.501165652830196</v>
      </c>
      <c r="L72" s="122"/>
      <c r="M72" s="115">
        <f>AVERAGE(M11:M70)</f>
        <v>23.921737981481485</v>
      </c>
    </row>
    <row r="73" spans="1:13" ht="12.75">
      <c r="A73" s="121"/>
      <c r="B73" s="115" t="s">
        <v>11</v>
      </c>
      <c r="C73" s="117">
        <f aca="true" t="shared" si="1" ref="C73:K73">MIN(C11:C70)</f>
        <v>0.00019615</v>
      </c>
      <c r="D73" s="117">
        <f t="shared" si="1"/>
        <v>4.245E-05</v>
      </c>
      <c r="E73" s="117">
        <f t="shared" si="1"/>
        <v>0.0001156</v>
      </c>
      <c r="F73" s="117">
        <f t="shared" si="1"/>
        <v>0.0008488</v>
      </c>
      <c r="G73" s="117">
        <f t="shared" si="1"/>
        <v>0.0041098</v>
      </c>
      <c r="H73" s="117">
        <f t="shared" si="1"/>
        <v>0.0046166</v>
      </c>
      <c r="I73" s="117">
        <f t="shared" si="1"/>
        <v>0.0016049999999999999</v>
      </c>
      <c r="J73" s="117">
        <f t="shared" si="1"/>
        <v>0.016410400000000002</v>
      </c>
      <c r="K73" s="118">
        <f t="shared" si="1"/>
        <v>16.7562514</v>
      </c>
      <c r="L73" s="122"/>
      <c r="M73" s="118">
        <f>MIN(M11:M70)</f>
        <v>3.8241619</v>
      </c>
    </row>
    <row r="74" spans="1:13" ht="12.75">
      <c r="A74" s="121"/>
      <c r="B74" s="115" t="s">
        <v>12</v>
      </c>
      <c r="C74" s="117">
        <f aca="true" t="shared" si="2" ref="C74:K74">MAX(C11:C70)</f>
        <v>0.0024718</v>
      </c>
      <c r="D74" s="117">
        <f t="shared" si="2"/>
        <v>5.81E-05</v>
      </c>
      <c r="E74" s="117">
        <f t="shared" si="2"/>
        <v>0.0013043</v>
      </c>
      <c r="F74" s="117">
        <f t="shared" si="2"/>
        <v>0.0048396</v>
      </c>
      <c r="G74" s="117">
        <f t="shared" si="2"/>
        <v>0.044931900000000004</v>
      </c>
      <c r="H74" s="117">
        <f t="shared" si="2"/>
        <v>0.06989340000000001</v>
      </c>
      <c r="I74" s="117">
        <f t="shared" si="2"/>
        <v>0.0212624</v>
      </c>
      <c r="J74" s="117">
        <f t="shared" si="2"/>
        <v>0.4416995</v>
      </c>
      <c r="K74" s="118">
        <f t="shared" si="2"/>
        <v>79.470244</v>
      </c>
      <c r="L74" s="122"/>
      <c r="M74" s="118">
        <f>MAX(M11:M70)</f>
        <v>57.1040764</v>
      </c>
    </row>
    <row r="75" spans="1:13" ht="12.75">
      <c r="A75" s="121"/>
      <c r="B75" s="115" t="s">
        <v>13</v>
      </c>
      <c r="C75" s="117">
        <f aca="true" t="shared" si="3" ref="C75:K75">STDEVP(C11:C70)</f>
        <v>0.0004611329636413325</v>
      </c>
      <c r="D75" s="117">
        <f t="shared" si="3"/>
        <v>3.958403554990848E-06</v>
      </c>
      <c r="E75" s="117">
        <f t="shared" si="3"/>
        <v>0.00022335302037884596</v>
      </c>
      <c r="F75" s="117">
        <f t="shared" si="3"/>
        <v>0.0010593320805621575</v>
      </c>
      <c r="G75" s="117">
        <f t="shared" si="3"/>
        <v>0.006934281905242025</v>
      </c>
      <c r="H75" s="117">
        <f t="shared" si="3"/>
        <v>0.013393939946843007</v>
      </c>
      <c r="I75" s="117">
        <f t="shared" si="3"/>
        <v>0.004577049364338172</v>
      </c>
      <c r="J75" s="117">
        <f t="shared" si="3"/>
        <v>0.0693282190576222</v>
      </c>
      <c r="K75" s="118">
        <f t="shared" si="3"/>
        <v>17.128390993039627</v>
      </c>
      <c r="L75" s="114"/>
      <c r="M75" s="118">
        <f>STDEVP(M11:M70)</f>
        <v>11.163631621015261</v>
      </c>
    </row>
    <row r="77" ht="12">
      <c r="B77" s="16" t="s">
        <v>20</v>
      </c>
    </row>
    <row r="78" ht="12">
      <c r="B78" s="16" t="s">
        <v>21</v>
      </c>
    </row>
    <row r="79" ht="12">
      <c r="B79" s="16" t="s">
        <v>22</v>
      </c>
    </row>
    <row r="80" ht="12">
      <c r="B80" s="16" t="s">
        <v>23</v>
      </c>
    </row>
    <row r="81" ht="12">
      <c r="B81" s="16" t="s">
        <v>24</v>
      </c>
    </row>
    <row r="82" ht="12">
      <c r="B82" s="16" t="s">
        <v>25</v>
      </c>
    </row>
    <row r="83" ht="12">
      <c r="B83" s="16" t="s">
        <v>26</v>
      </c>
    </row>
    <row r="84" ht="12">
      <c r="B84" s="16" t="s">
        <v>27</v>
      </c>
    </row>
    <row r="85" ht="12">
      <c r="B85" s="16" t="s">
        <v>28</v>
      </c>
    </row>
  </sheetData>
  <printOptions/>
  <pageMargins left="0.75" right="0.75" top="0.75" bottom="1.75" header="0.25" footer="0.25"/>
  <pageSetup fitToHeight="0" fitToWidth="1" horizontalDpi="600" verticalDpi="600" orientation="portrait" scale="77" r:id="rId1"/>
  <headerFooter alignWithMargins="0">
    <oddHeader>&amp;L&amp;"Arial,Bold"&amp;16Pennsylvania DEP Air Sampling Results</oddHeader>
    <oddFooter>&amp;LCodes
1=TSP flow rate &lt;39 CFM
2=TSP flow rate increase of 3 CFM
3=TSP flowrate &gt; 60 CFM
4=Sample time altered
5=Filter seal leak
6=Sampler lowered.  Expect higher data.
7=Average:Sample rerun due to high data for some metals.
8=Change to 48 hr sampling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workbookViewId="0" topLeftCell="A1">
      <selection activeCell="B4" sqref="B4"/>
    </sheetView>
  </sheetViews>
  <sheetFormatPr defaultColWidth="9.140625" defaultRowHeight="12.75"/>
  <cols>
    <col min="1" max="1" width="4.7109375" style="1" customWidth="1"/>
    <col min="2" max="7" width="9.7109375" style="1" customWidth="1"/>
    <col min="8" max="8" width="11.421875" style="1" bestFit="1" customWidth="1"/>
    <col min="9" max="12" width="9.7109375" style="1" customWidth="1"/>
    <col min="13" max="16384" width="9.140625" style="1" customWidth="1"/>
  </cols>
  <sheetData>
    <row r="1" spans="1:4" ht="12.75">
      <c r="A1" s="92" t="s">
        <v>34</v>
      </c>
      <c r="B1" s="90"/>
      <c r="C1" s="91"/>
      <c r="D1" s="93" t="s">
        <v>35</v>
      </c>
    </row>
    <row r="2" spans="1:4" ht="12.75">
      <c r="A2" s="92" t="s">
        <v>36</v>
      </c>
      <c r="B2" s="90"/>
      <c r="C2" s="91"/>
      <c r="D2" s="94" t="s">
        <v>37</v>
      </c>
    </row>
    <row r="3" spans="1:4" ht="12.75">
      <c r="A3" s="92" t="s">
        <v>44</v>
      </c>
      <c r="B3" s="90"/>
      <c r="C3" s="91"/>
      <c r="D3" s="94" t="s">
        <v>38</v>
      </c>
    </row>
    <row r="4" spans="1:19" ht="12.75">
      <c r="A4" s="92" t="s">
        <v>50</v>
      </c>
      <c r="B4" s="90"/>
      <c r="C4" s="91"/>
      <c r="D4" s="94" t="s">
        <v>40</v>
      </c>
      <c r="L4" s="99"/>
      <c r="M4" s="99"/>
      <c r="N4" s="99"/>
      <c r="O4" s="99"/>
      <c r="P4" s="99"/>
      <c r="Q4" s="99"/>
      <c r="R4" s="99"/>
      <c r="S4" s="99"/>
    </row>
    <row r="5" spans="1:19" ht="14.25">
      <c r="A5" s="92" t="s">
        <v>41</v>
      </c>
      <c r="B5" s="90"/>
      <c r="C5" s="91"/>
      <c r="D5" s="95"/>
      <c r="L5" s="99"/>
      <c r="M5" s="99"/>
      <c r="N5" s="99"/>
      <c r="O5" s="99"/>
      <c r="P5" s="99"/>
      <c r="Q5" s="99"/>
      <c r="R5" s="99"/>
      <c r="S5" s="99"/>
    </row>
    <row r="6" spans="1:19" ht="12.75">
      <c r="A6" s="92" t="s">
        <v>42</v>
      </c>
      <c r="B6" s="90"/>
      <c r="C6" s="91"/>
      <c r="D6" s="95"/>
      <c r="L6" s="99"/>
      <c r="M6" s="99"/>
      <c r="N6" s="99"/>
      <c r="O6" s="99"/>
      <c r="P6" s="99"/>
      <c r="Q6" s="99"/>
      <c r="R6" s="99"/>
      <c r="S6" s="99"/>
    </row>
    <row r="7" spans="1:19" ht="12.75">
      <c r="A7" s="96" t="s">
        <v>43</v>
      </c>
      <c r="B7" s="90"/>
      <c r="C7" s="91"/>
      <c r="D7" s="91"/>
      <c r="L7" s="99"/>
      <c r="M7" s="99"/>
      <c r="N7" s="99"/>
      <c r="O7" s="99"/>
      <c r="P7" s="99"/>
      <c r="Q7" s="99"/>
      <c r="R7" s="99"/>
      <c r="S7" s="99"/>
    </row>
    <row r="8" spans="12:19" ht="12.75">
      <c r="L8" s="99"/>
      <c r="M8" s="99"/>
      <c r="N8" s="99"/>
      <c r="O8" s="99"/>
      <c r="P8" s="99"/>
      <c r="Q8" s="99"/>
      <c r="R8" s="99"/>
      <c r="S8" s="99"/>
    </row>
    <row r="9" ht="12.75">
      <c r="B9" s="8"/>
    </row>
    <row r="10" spans="1:12" ht="12.75">
      <c r="A10" s="88" t="s">
        <v>19</v>
      </c>
      <c r="B10" s="65" t="s">
        <v>0</v>
      </c>
      <c r="C10" s="65" t="s">
        <v>1</v>
      </c>
      <c r="D10" s="67" t="s">
        <v>2</v>
      </c>
      <c r="E10" s="67" t="s">
        <v>3</v>
      </c>
      <c r="F10" s="67" t="s">
        <v>4</v>
      </c>
      <c r="G10" s="68" t="s">
        <v>5</v>
      </c>
      <c r="H10" s="68" t="s">
        <v>15</v>
      </c>
      <c r="I10" s="68" t="s">
        <v>6</v>
      </c>
      <c r="J10" s="67" t="s">
        <v>7</v>
      </c>
      <c r="K10" s="67" t="s">
        <v>8</v>
      </c>
      <c r="L10" s="67" t="s">
        <v>10</v>
      </c>
    </row>
    <row r="11" spans="1:12" ht="12.75">
      <c r="A11" s="126"/>
      <c r="B11" s="127">
        <v>36531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</row>
    <row r="12" spans="1:12" ht="12.75">
      <c r="A12" s="126"/>
      <c r="B12" s="127">
        <v>36537</v>
      </c>
      <c r="C12" s="128">
        <v>0.0008546000000000001</v>
      </c>
      <c r="D12" s="128">
        <v>4.695E-05</v>
      </c>
      <c r="E12" s="128">
        <v>0.0004977</v>
      </c>
      <c r="F12" s="128">
        <v>0.0022821</v>
      </c>
      <c r="G12" s="128">
        <v>0.032305600000000004</v>
      </c>
      <c r="H12" s="128"/>
      <c r="I12" s="128">
        <v>0.0041885</v>
      </c>
      <c r="J12" s="128">
        <v>0.1076226</v>
      </c>
      <c r="K12" s="128">
        <v>25.643064</v>
      </c>
      <c r="L12" s="128"/>
    </row>
    <row r="13" spans="1:12" ht="12.75">
      <c r="A13" s="126"/>
      <c r="B13" s="127">
        <v>36543</v>
      </c>
      <c r="C13" s="128">
        <v>0.0011337</v>
      </c>
      <c r="D13" s="128">
        <v>4.6450000000000004E-05</v>
      </c>
      <c r="E13" s="128">
        <v>0.00021370000000000002</v>
      </c>
      <c r="F13" s="128">
        <v>0.0019607</v>
      </c>
      <c r="G13" s="128">
        <v>0.0102215</v>
      </c>
      <c r="H13" s="128">
        <v>0.0122658</v>
      </c>
      <c r="I13" s="128">
        <v>0.0027784</v>
      </c>
      <c r="J13" s="128">
        <v>0.0175624</v>
      </c>
      <c r="K13" s="128">
        <v>31.3873193</v>
      </c>
      <c r="L13" s="128">
        <v>22.0984014</v>
      </c>
    </row>
    <row r="14" spans="1:12" ht="12.75">
      <c r="A14" s="126"/>
      <c r="B14" s="127">
        <v>36549</v>
      </c>
      <c r="C14" s="128">
        <v>0.000762</v>
      </c>
      <c r="D14" s="128">
        <v>4.6450000000000004E-05</v>
      </c>
      <c r="E14" s="128">
        <v>0.0001951</v>
      </c>
      <c r="F14" s="128">
        <v>0.0009292500000000001</v>
      </c>
      <c r="G14" s="128">
        <v>0.0083817</v>
      </c>
      <c r="H14" s="128">
        <v>0.0078055</v>
      </c>
      <c r="I14" s="128">
        <v>0.0029178</v>
      </c>
      <c r="J14" s="128">
        <v>0.0163544</v>
      </c>
      <c r="K14" s="128">
        <v>25.4505731</v>
      </c>
      <c r="L14" s="128">
        <v>20.8723342</v>
      </c>
    </row>
    <row r="15" spans="1:12" ht="12.75">
      <c r="A15" s="126"/>
      <c r="B15" s="127">
        <v>36555</v>
      </c>
      <c r="C15" s="128">
        <v>0.0013429</v>
      </c>
      <c r="D15" s="128">
        <v>4.695E-05</v>
      </c>
      <c r="E15" s="128">
        <v>0.0006574</v>
      </c>
      <c r="F15" s="128">
        <v>0.0009391</v>
      </c>
      <c r="G15" s="128">
        <v>0.0135233</v>
      </c>
      <c r="H15" s="128">
        <v>0.0091094</v>
      </c>
      <c r="I15" s="128">
        <v>0.0098607</v>
      </c>
      <c r="J15" s="128">
        <v>0.0165284</v>
      </c>
      <c r="K15" s="128">
        <v>41.7384561</v>
      </c>
      <c r="L15" s="128">
        <v>31.1479449</v>
      </c>
    </row>
    <row r="16" spans="1:12" ht="12.75">
      <c r="A16" s="126"/>
      <c r="B16" s="127">
        <v>36561</v>
      </c>
      <c r="C16" s="128">
        <v>0.0008921000000000001</v>
      </c>
      <c r="D16" s="128">
        <v>4.6450000000000004E-05</v>
      </c>
      <c r="E16" s="128">
        <v>0.0003345</v>
      </c>
      <c r="F16" s="128">
        <v>0.0009292500000000001</v>
      </c>
      <c r="G16" s="128">
        <v>0.0129163</v>
      </c>
      <c r="H16" s="128">
        <v>0.0129163</v>
      </c>
      <c r="I16" s="128">
        <v>0.002797</v>
      </c>
      <c r="J16" s="128">
        <v>0.059749500000000004</v>
      </c>
      <c r="K16" s="128">
        <v>30.8452686</v>
      </c>
      <c r="L16" s="128">
        <v>22.8865874</v>
      </c>
    </row>
    <row r="17" spans="1:12" ht="12.75">
      <c r="A17" s="126"/>
      <c r="B17" s="127">
        <v>36567</v>
      </c>
      <c r="C17" s="128">
        <v>0.0012814</v>
      </c>
      <c r="D17" s="128">
        <v>4.745E-05</v>
      </c>
      <c r="E17" s="128">
        <v>0.0002468</v>
      </c>
      <c r="F17" s="128">
        <v>0.0020978</v>
      </c>
      <c r="G17" s="128">
        <v>0.0110109</v>
      </c>
      <c r="H17" s="128">
        <v>0.0116753</v>
      </c>
      <c r="I17" s="128">
        <v>0.0033222</v>
      </c>
      <c r="J17" s="128">
        <v>0.0508778</v>
      </c>
      <c r="K17" s="128">
        <v>39.1023132</v>
      </c>
      <c r="L17" s="128">
        <v>25.7474109</v>
      </c>
    </row>
    <row r="18" spans="1:12" ht="12.75">
      <c r="A18" s="126"/>
      <c r="B18" s="127">
        <v>36573</v>
      </c>
      <c r="C18" s="128">
        <v>0.0004883</v>
      </c>
      <c r="D18" s="128">
        <v>4.695E-05</v>
      </c>
      <c r="E18" s="128">
        <v>0.0001878</v>
      </c>
      <c r="F18" s="128">
        <v>0.002113</v>
      </c>
      <c r="G18" s="128">
        <v>0.0167163</v>
      </c>
      <c r="H18" s="128">
        <v>0.0150258</v>
      </c>
      <c r="I18" s="128">
        <v>0.0054469</v>
      </c>
      <c r="J18" s="128">
        <v>0.0387855</v>
      </c>
      <c r="K18" s="128">
        <v>21.0518338</v>
      </c>
      <c r="L18" s="128">
        <v>11.7352145</v>
      </c>
    </row>
    <row r="19" spans="1:12" ht="12.75">
      <c r="A19" s="126"/>
      <c r="B19" s="127">
        <v>36579</v>
      </c>
      <c r="C19" s="128">
        <v>0.0011058</v>
      </c>
      <c r="D19" s="128">
        <v>4.6450000000000004E-05</v>
      </c>
      <c r="E19" s="128">
        <v>0.0002602</v>
      </c>
      <c r="F19" s="128">
        <v>0.0035497000000000003</v>
      </c>
      <c r="G19" s="128">
        <v>0.0144031</v>
      </c>
      <c r="H19" s="128">
        <v>0.036704600000000004</v>
      </c>
      <c r="I19" s="128">
        <v>0.0250892</v>
      </c>
      <c r="J19" s="128">
        <v>0.0694135</v>
      </c>
      <c r="K19" s="128">
        <v>54.6696894</v>
      </c>
      <c r="L19" s="128">
        <v>36.2273661</v>
      </c>
    </row>
    <row r="20" spans="1:12" ht="12.75">
      <c r="A20" s="126"/>
      <c r="B20" s="127">
        <v>36585</v>
      </c>
      <c r="C20" s="128">
        <v>0.0007795</v>
      </c>
      <c r="D20" s="128">
        <v>4.695E-05</v>
      </c>
      <c r="E20" s="128">
        <v>0.0002066</v>
      </c>
      <c r="F20" s="128">
        <v>0.0027986</v>
      </c>
      <c r="G20" s="128">
        <v>0.0089122</v>
      </c>
      <c r="H20" s="128">
        <v>0.0154015</v>
      </c>
      <c r="I20" s="128">
        <v>0.0032212</v>
      </c>
      <c r="J20" s="128">
        <v>0.0343716</v>
      </c>
      <c r="K20" s="128">
        <v>28.9560539</v>
      </c>
      <c r="L20" s="128">
        <v>15.588568500000001</v>
      </c>
    </row>
    <row r="21" spans="1:12" ht="12.75">
      <c r="A21" s="126"/>
      <c r="B21" s="127">
        <v>36591</v>
      </c>
      <c r="C21" s="128">
        <v>0.0010267</v>
      </c>
      <c r="D21" s="128">
        <v>4.8E-05</v>
      </c>
      <c r="E21" s="128">
        <v>0.0003166</v>
      </c>
      <c r="F21" s="128">
        <v>0.0032432</v>
      </c>
      <c r="G21" s="128">
        <v>0.0136253</v>
      </c>
      <c r="H21" s="128">
        <v>0.0237004</v>
      </c>
      <c r="I21" s="128">
        <v>0.0044234</v>
      </c>
      <c r="J21" s="128">
        <v>0.0665914</v>
      </c>
      <c r="K21" s="128">
        <v>39.4207259</v>
      </c>
      <c r="L21" s="128">
        <v>21.8897843</v>
      </c>
    </row>
    <row r="22" spans="1:12" ht="12.75">
      <c r="A22" s="126"/>
      <c r="B22" s="127">
        <v>36597</v>
      </c>
      <c r="C22" s="128">
        <v>0.0007388000000000001</v>
      </c>
      <c r="D22" s="128">
        <v>4.8E-05</v>
      </c>
      <c r="E22" s="128">
        <v>0.0002111</v>
      </c>
      <c r="F22" s="128">
        <v>0.00095955</v>
      </c>
      <c r="G22" s="128">
        <v>0.0056229</v>
      </c>
      <c r="H22" s="128">
        <v>0.0087317</v>
      </c>
      <c r="I22" s="128">
        <v>0.0034543</v>
      </c>
      <c r="J22" s="128">
        <v>0.0302252</v>
      </c>
      <c r="K22" s="128">
        <v>19.2172707</v>
      </c>
      <c r="L22" s="128">
        <v>12.4101919</v>
      </c>
    </row>
    <row r="23" spans="1:12" ht="12.75">
      <c r="A23" s="126"/>
      <c r="B23" s="127">
        <v>36603</v>
      </c>
      <c r="C23" s="128">
        <v>0.00018985</v>
      </c>
      <c r="D23" s="128">
        <v>4.745E-05</v>
      </c>
      <c r="E23" s="128">
        <v>5.6999999999999996E-05</v>
      </c>
      <c r="F23" s="128">
        <v>0.0009492</v>
      </c>
      <c r="G23" s="128">
        <v>0.0038538</v>
      </c>
      <c r="H23" s="128">
        <v>0.0041481</v>
      </c>
      <c r="I23" s="128">
        <v>0.0019364</v>
      </c>
      <c r="J23" s="128">
        <v>0.011865200000000001</v>
      </c>
      <c r="K23" s="128">
        <v>17.0067377</v>
      </c>
      <c r="L23" s="128">
        <v>11.0047003</v>
      </c>
    </row>
    <row r="24" spans="1:12" ht="12.75">
      <c r="A24" s="126"/>
      <c r="B24" s="127">
        <v>36609</v>
      </c>
      <c r="C24" s="128">
        <v>0.0010236</v>
      </c>
      <c r="D24" s="128">
        <v>4.695E-05</v>
      </c>
      <c r="E24" s="128">
        <v>0.0002066</v>
      </c>
      <c r="F24" s="128">
        <v>0.0022633</v>
      </c>
      <c r="G24" s="128">
        <v>0.008884</v>
      </c>
      <c r="H24" s="128">
        <v>0.0107059</v>
      </c>
      <c r="I24" s="128">
        <v>0.0062545000000000005</v>
      </c>
      <c r="J24" s="128">
        <v>0.058882500000000004</v>
      </c>
      <c r="K24" s="128">
        <v>34.6690051</v>
      </c>
      <c r="L24" s="128"/>
    </row>
    <row r="25" spans="1:12" ht="12.75">
      <c r="A25" s="126"/>
      <c r="B25" s="127">
        <v>36615</v>
      </c>
      <c r="C25" s="128">
        <v>0.0007024</v>
      </c>
      <c r="D25" s="128">
        <v>4.745E-05</v>
      </c>
      <c r="E25" s="128">
        <v>0.0001709</v>
      </c>
      <c r="F25" s="128">
        <v>0.0019269</v>
      </c>
      <c r="G25" s="128">
        <v>0.0073659</v>
      </c>
      <c r="H25" s="128">
        <v>0.013858500000000001</v>
      </c>
      <c r="I25" s="128">
        <v>0.0026578</v>
      </c>
      <c r="J25" s="128">
        <v>0.028286600000000002</v>
      </c>
      <c r="K25" s="128">
        <v>30.3220905</v>
      </c>
      <c r="L25" s="128">
        <v>17.3144606</v>
      </c>
    </row>
    <row r="26" spans="1:12" ht="12.75">
      <c r="A26" s="126"/>
      <c r="B26" s="127">
        <v>36621</v>
      </c>
      <c r="C26" s="128">
        <v>0.000655</v>
      </c>
      <c r="D26" s="128">
        <v>4.745E-05</v>
      </c>
      <c r="E26" s="128">
        <v>0.0002088</v>
      </c>
      <c r="F26" s="128">
        <v>0.0009492</v>
      </c>
      <c r="G26" s="128">
        <v>0.0071191</v>
      </c>
      <c r="H26" s="128">
        <v>0.0347412</v>
      </c>
      <c r="I26" s="128">
        <v>0.0046986</v>
      </c>
      <c r="J26" s="128">
        <v>0.0718554</v>
      </c>
      <c r="K26" s="128">
        <v>38.1794669</v>
      </c>
      <c r="L26" s="128">
        <v>18.5106236</v>
      </c>
    </row>
    <row r="27" spans="1:12" ht="12.75">
      <c r="A27" s="126"/>
      <c r="B27" s="127">
        <v>36627</v>
      </c>
      <c r="C27" s="128">
        <v>0.0005916</v>
      </c>
      <c r="D27" s="128">
        <v>4.695E-05</v>
      </c>
      <c r="E27" s="128">
        <v>0.0002723</v>
      </c>
      <c r="F27" s="128">
        <v>0.0009391</v>
      </c>
      <c r="G27" s="128">
        <v>0.0083581</v>
      </c>
      <c r="H27" s="128">
        <v>0.0114572</v>
      </c>
      <c r="I27" s="128">
        <v>0.008236</v>
      </c>
      <c r="J27" s="128">
        <v>0.0300517</v>
      </c>
      <c r="K27" s="128">
        <v>30.5734191</v>
      </c>
      <c r="L27" s="128">
        <v>18.8694726</v>
      </c>
    </row>
    <row r="28" spans="1:12" ht="12.75">
      <c r="A28" s="126"/>
      <c r="B28" s="127">
        <v>36633</v>
      </c>
      <c r="C28" s="128">
        <v>0.0009777</v>
      </c>
      <c r="D28" s="128">
        <v>4.745E-05</v>
      </c>
      <c r="E28" s="128">
        <v>0.0003132</v>
      </c>
      <c r="F28" s="128">
        <v>0.0021737</v>
      </c>
      <c r="G28" s="128">
        <v>0.0128144</v>
      </c>
      <c r="H28" s="128">
        <v>0.0235405</v>
      </c>
      <c r="I28" s="128">
        <v>0.01813</v>
      </c>
      <c r="J28" s="128">
        <v>0.0853343</v>
      </c>
      <c r="K28" s="128">
        <v>53.946954</v>
      </c>
      <c r="L28" s="128">
        <v>29.0069547</v>
      </c>
    </row>
    <row r="29" spans="1:12" ht="12.75">
      <c r="A29" s="126"/>
      <c r="B29" s="127">
        <v>36639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</row>
    <row r="30" spans="1:12" ht="12.75">
      <c r="A30" s="126"/>
      <c r="B30" s="127">
        <v>36645</v>
      </c>
      <c r="C30" s="128">
        <v>0.0007119</v>
      </c>
      <c r="D30" s="128">
        <v>4.745E-05</v>
      </c>
      <c r="E30" s="128">
        <v>0.0001709</v>
      </c>
      <c r="F30" s="128">
        <v>0.0009492</v>
      </c>
      <c r="G30" s="128">
        <v>0.0087517</v>
      </c>
      <c r="H30" s="128">
        <v>0.0103464</v>
      </c>
      <c r="I30" s="128">
        <v>0.002392</v>
      </c>
      <c r="J30" s="128">
        <v>0.027337300000000002</v>
      </c>
      <c r="K30" s="128">
        <v>36.8874822</v>
      </c>
      <c r="L30" s="128">
        <v>16.8060913</v>
      </c>
    </row>
    <row r="31" spans="1:12" ht="12.75">
      <c r="A31" s="126"/>
      <c r="B31" s="127">
        <v>36651</v>
      </c>
      <c r="C31" s="128">
        <v>0.0013438</v>
      </c>
      <c r="D31" s="128">
        <v>4.905E-05</v>
      </c>
      <c r="E31" s="128">
        <v>0.0005787</v>
      </c>
      <c r="F31" s="128">
        <v>0.0022658</v>
      </c>
      <c r="G31" s="128">
        <v>0.010397</v>
      </c>
      <c r="H31" s="128">
        <v>0.0346241</v>
      </c>
      <c r="I31" s="128">
        <v>0.0029622</v>
      </c>
      <c r="J31" s="128">
        <v>0.0666981</v>
      </c>
      <c r="K31" s="128">
        <v>70.8939288</v>
      </c>
      <c r="L31" s="128">
        <v>40.0415591</v>
      </c>
    </row>
    <row r="32" spans="1:12" ht="12.75">
      <c r="A32" s="126"/>
      <c r="B32" s="127">
        <v>36657</v>
      </c>
      <c r="C32" s="128">
        <v>0.0010821000000000001</v>
      </c>
      <c r="D32" s="128">
        <v>4.745E-05</v>
      </c>
      <c r="E32" s="128">
        <v>0.0002373</v>
      </c>
      <c r="F32" s="128">
        <v>0.0034836</v>
      </c>
      <c r="G32" s="128">
        <v>0.0089701</v>
      </c>
      <c r="H32" s="128">
        <v>0.0260084</v>
      </c>
      <c r="I32" s="128">
        <v>0.0068533000000000005</v>
      </c>
      <c r="J32" s="128">
        <v>0.0402466</v>
      </c>
      <c r="K32" s="128">
        <v>59.8004358</v>
      </c>
      <c r="L32" s="128">
        <v>17.9424462</v>
      </c>
    </row>
    <row r="33" spans="1:12" ht="12.75">
      <c r="A33" s="126"/>
      <c r="B33" s="127">
        <v>36663</v>
      </c>
      <c r="C33" s="128">
        <v>0.0009292</v>
      </c>
      <c r="D33" s="128">
        <v>4.6450000000000004E-05</v>
      </c>
      <c r="E33" s="128">
        <v>0.00024440000000000003</v>
      </c>
      <c r="F33" s="128">
        <v>0.0021651</v>
      </c>
      <c r="G33" s="128">
        <v>0.0086047</v>
      </c>
      <c r="H33" s="128">
        <v>0.0187704</v>
      </c>
      <c r="I33" s="128">
        <v>0.0082887</v>
      </c>
      <c r="J33" s="128">
        <v>0.043394999999999996</v>
      </c>
      <c r="K33" s="128">
        <v>54.6180655</v>
      </c>
      <c r="L33" s="128"/>
    </row>
    <row r="34" spans="1:12" ht="12.75">
      <c r="A34" s="126"/>
      <c r="B34" s="127">
        <v>36669</v>
      </c>
      <c r="C34" s="128">
        <v>0.00019835</v>
      </c>
      <c r="D34" s="128">
        <v>4.96E-05</v>
      </c>
      <c r="E34" s="128">
        <v>0.0001488</v>
      </c>
      <c r="F34" s="128">
        <v>0.0021127</v>
      </c>
      <c r="G34" s="128">
        <v>0.0072704</v>
      </c>
      <c r="H34" s="128">
        <v>0.0199367</v>
      </c>
      <c r="I34" s="128">
        <v>0.0039576</v>
      </c>
      <c r="J34" s="128">
        <v>0.04394</v>
      </c>
      <c r="K34" s="128">
        <v>32.5114439</v>
      </c>
      <c r="L34" s="128">
        <v>24.4017268</v>
      </c>
    </row>
    <row r="35" spans="1:12" ht="12.75">
      <c r="A35" s="126"/>
      <c r="B35" s="127">
        <v>36675</v>
      </c>
      <c r="C35" s="128">
        <v>0.00020295</v>
      </c>
      <c r="D35" s="128">
        <v>5.075E-05</v>
      </c>
      <c r="E35" s="128">
        <v>0.0001218</v>
      </c>
      <c r="F35" s="128">
        <v>0.0022627</v>
      </c>
      <c r="G35" s="128">
        <v>0.0047487</v>
      </c>
      <c r="H35" s="128">
        <v>0.014002500000000001</v>
      </c>
      <c r="I35" s="128">
        <v>0.0070114</v>
      </c>
      <c r="J35" s="128">
        <v>0.0185686</v>
      </c>
      <c r="K35" s="128">
        <v>35.4854834</v>
      </c>
      <c r="L35" s="128">
        <v>15.7295445</v>
      </c>
    </row>
    <row r="36" spans="1:12" ht="12.75">
      <c r="A36" s="126"/>
      <c r="B36" s="127">
        <v>36681</v>
      </c>
      <c r="C36" s="128">
        <v>0.0001919</v>
      </c>
      <c r="D36" s="128">
        <v>4.8E-05</v>
      </c>
      <c r="E36" s="128">
        <v>2.4E-05</v>
      </c>
      <c r="F36" s="128">
        <v>0.00095955</v>
      </c>
      <c r="G36" s="128">
        <v>0.0038957</v>
      </c>
      <c r="H36" s="128">
        <v>0.0069182</v>
      </c>
      <c r="I36" s="128">
        <v>0.0021398</v>
      </c>
      <c r="J36" s="128">
        <v>0.0178473</v>
      </c>
      <c r="K36" s="128">
        <v>15.5390691</v>
      </c>
      <c r="L36" s="128">
        <v>16.3373445</v>
      </c>
    </row>
    <row r="37" spans="1:12" ht="12.75">
      <c r="A37" s="126"/>
      <c r="B37" s="127">
        <v>36687</v>
      </c>
      <c r="C37" s="128">
        <v>0.00155</v>
      </c>
      <c r="D37" s="128">
        <v>5.13E-05</v>
      </c>
      <c r="E37" s="128">
        <v>0.0003079</v>
      </c>
      <c r="F37" s="128">
        <v>0.0028639</v>
      </c>
      <c r="G37" s="128">
        <v>0.0115992</v>
      </c>
      <c r="H37" s="128">
        <v>0.024738</v>
      </c>
      <c r="I37" s="128">
        <v>0.0071135</v>
      </c>
      <c r="J37" s="128">
        <v>0.0785253</v>
      </c>
      <c r="K37" s="128">
        <v>64.2402192</v>
      </c>
      <c r="L37" s="128">
        <v>51.4948193</v>
      </c>
    </row>
    <row r="38" spans="1:12" ht="12.75">
      <c r="A38" s="126"/>
      <c r="B38" s="127">
        <v>36693</v>
      </c>
      <c r="C38" s="128">
        <v>0.0004209</v>
      </c>
      <c r="D38" s="128">
        <v>5.13E-05</v>
      </c>
      <c r="E38" s="128">
        <v>0.0001129</v>
      </c>
      <c r="F38" s="128">
        <v>0.00102645</v>
      </c>
      <c r="G38" s="128">
        <v>0.0075138</v>
      </c>
      <c r="H38" s="128">
        <v>0.0105727</v>
      </c>
      <c r="I38" s="128">
        <v>0.0148839</v>
      </c>
      <c r="J38" s="128">
        <v>0.0420855</v>
      </c>
      <c r="K38" s="128">
        <v>30.2524956</v>
      </c>
      <c r="L38" s="128">
        <v>23.4485338</v>
      </c>
    </row>
    <row r="39" spans="1:12" ht="12.75">
      <c r="A39" s="126"/>
      <c r="B39" s="127">
        <v>36699</v>
      </c>
      <c r="C39" s="128">
        <v>0.0007509</v>
      </c>
      <c r="D39" s="128">
        <v>5.075E-05</v>
      </c>
      <c r="E39" s="128">
        <v>0.0003856</v>
      </c>
      <c r="F39" s="128">
        <v>0.0028309</v>
      </c>
      <c r="G39" s="128">
        <v>0.0139011</v>
      </c>
      <c r="H39" s="128">
        <v>0.0217141</v>
      </c>
      <c r="I39" s="128">
        <v>0.0050937000000000005</v>
      </c>
      <c r="J39" s="128">
        <v>0.0908135</v>
      </c>
      <c r="K39" s="128">
        <v>32.2441565</v>
      </c>
      <c r="L39" s="128">
        <v>22.7128935</v>
      </c>
    </row>
    <row r="40" spans="1:12" ht="12.75">
      <c r="A40" s="126"/>
      <c r="B40" s="127">
        <v>36705</v>
      </c>
      <c r="C40" s="128"/>
      <c r="D40" s="128"/>
      <c r="E40" s="128"/>
      <c r="F40" s="128"/>
      <c r="G40" s="128"/>
      <c r="H40" s="128"/>
      <c r="I40" s="128"/>
      <c r="J40" s="128"/>
      <c r="K40" s="128"/>
      <c r="L40" s="128"/>
    </row>
    <row r="41" spans="1:12" ht="12.75">
      <c r="A41" s="126"/>
      <c r="B41" s="127">
        <v>36711</v>
      </c>
      <c r="C41" s="128"/>
      <c r="D41" s="128"/>
      <c r="E41" s="128"/>
      <c r="F41" s="128"/>
      <c r="G41" s="128"/>
      <c r="H41" s="128"/>
      <c r="I41" s="128"/>
      <c r="J41" s="128"/>
      <c r="K41" s="128"/>
      <c r="L41" s="128"/>
    </row>
    <row r="42" spans="1:12" ht="12.75">
      <c r="A42" s="126"/>
      <c r="B42" s="127">
        <v>36717</v>
      </c>
      <c r="C42" s="128">
        <v>0.0007524</v>
      </c>
      <c r="D42" s="128">
        <v>5.015E-05</v>
      </c>
      <c r="E42" s="128">
        <v>0.0001906</v>
      </c>
      <c r="F42" s="128">
        <v>0.00100315</v>
      </c>
      <c r="G42" s="128">
        <v>0.0087073</v>
      </c>
      <c r="H42" s="128">
        <v>0.0166522</v>
      </c>
      <c r="I42" s="128">
        <v>0.0039624000000000005</v>
      </c>
      <c r="J42" s="128">
        <v>0.0324016</v>
      </c>
      <c r="K42" s="128">
        <v>36.0853855</v>
      </c>
      <c r="L42" s="128">
        <v>25.3182862</v>
      </c>
    </row>
    <row r="43" spans="1:12" ht="12.75">
      <c r="A43" s="126"/>
      <c r="B43" s="127">
        <v>36723</v>
      </c>
      <c r="C43" s="128">
        <v>0.0018989999999999999</v>
      </c>
      <c r="D43" s="128">
        <v>5.13E-05</v>
      </c>
      <c r="E43" s="128">
        <v>0.0004414</v>
      </c>
      <c r="F43" s="128">
        <v>0.0034592</v>
      </c>
      <c r="G43" s="128">
        <v>0.021863900000000002</v>
      </c>
      <c r="H43" s="128">
        <v>0.021556</v>
      </c>
      <c r="I43" s="128">
        <v>0.0088174</v>
      </c>
      <c r="J43" s="128">
        <v>0.0997734</v>
      </c>
      <c r="K43" s="128">
        <v>39.0630716</v>
      </c>
      <c r="L43" s="128">
        <v>31.5405768</v>
      </c>
    </row>
    <row r="44" spans="1:12" ht="12.75">
      <c r="A44" s="126"/>
      <c r="B44" s="127">
        <v>36729</v>
      </c>
      <c r="C44" s="128">
        <v>0.0006979999999999999</v>
      </c>
      <c r="D44" s="128">
        <v>5.13E-05</v>
      </c>
      <c r="E44" s="128">
        <v>0.000154</v>
      </c>
      <c r="F44" s="128">
        <v>0.0025559</v>
      </c>
      <c r="G44" s="128">
        <v>0.0076883</v>
      </c>
      <c r="H44" s="128">
        <v>0.0099157</v>
      </c>
      <c r="I44" s="128">
        <v>0.0023198</v>
      </c>
      <c r="J44" s="128">
        <v>0.0551217</v>
      </c>
      <c r="K44" s="128">
        <v>30.908299</v>
      </c>
      <c r="L44" s="128">
        <v>18.8814338</v>
      </c>
    </row>
    <row r="45" spans="1:12" ht="12.75">
      <c r="A45" s="126"/>
      <c r="B45" s="127">
        <v>36735</v>
      </c>
      <c r="C45" s="128">
        <v>0.0006567</v>
      </c>
      <c r="D45" s="128">
        <v>5.385E-05</v>
      </c>
      <c r="E45" s="128">
        <v>6.14E-05</v>
      </c>
      <c r="F45" s="128">
        <v>0.0010765500000000001</v>
      </c>
      <c r="G45" s="128">
        <v>0.0063839000000000005</v>
      </c>
      <c r="H45" s="128">
        <v>0.0082141</v>
      </c>
      <c r="I45" s="128">
        <v>0.0090107</v>
      </c>
      <c r="J45" s="128">
        <v>0.0753583</v>
      </c>
      <c r="K45" s="128">
        <v>23.713932999999997</v>
      </c>
      <c r="L45" s="128">
        <v>18.8625722</v>
      </c>
    </row>
    <row r="46" spans="1:12" ht="12.75">
      <c r="A46" s="126"/>
      <c r="B46" s="127">
        <v>36741</v>
      </c>
      <c r="C46" s="128">
        <v>0.0007614</v>
      </c>
      <c r="D46" s="128">
        <v>5.515E-05</v>
      </c>
      <c r="E46" s="128">
        <v>0.0002097</v>
      </c>
      <c r="F46" s="128">
        <v>0.0031669000000000003</v>
      </c>
      <c r="G46" s="128">
        <v>0.007018</v>
      </c>
      <c r="H46" s="128">
        <v>0.0142346</v>
      </c>
      <c r="I46" s="128">
        <v>0.010361500000000001</v>
      </c>
      <c r="J46" s="128">
        <v>0.0329935</v>
      </c>
      <c r="K46" s="128">
        <v>37.3950474</v>
      </c>
      <c r="L46" s="128">
        <v>28.5367124</v>
      </c>
    </row>
    <row r="47" spans="1:12" ht="12.75">
      <c r="A47" s="126"/>
      <c r="B47" s="127">
        <v>36747</v>
      </c>
      <c r="C47" s="128">
        <v>0.00022635</v>
      </c>
      <c r="D47" s="128">
        <v>5.66E-05</v>
      </c>
      <c r="E47" s="128">
        <v>0.0001358</v>
      </c>
      <c r="F47" s="128">
        <v>0.00113175</v>
      </c>
      <c r="G47" s="128">
        <v>0.0088503</v>
      </c>
      <c r="H47" s="128">
        <v>0.0118834</v>
      </c>
      <c r="I47" s="128">
        <v>0.0029426</v>
      </c>
      <c r="J47" s="128">
        <v>0.0190135</v>
      </c>
      <c r="K47" s="128">
        <v>42.472224999999995</v>
      </c>
      <c r="L47" s="128">
        <v>31.5099252</v>
      </c>
    </row>
    <row r="48" spans="1:12" ht="12.75">
      <c r="A48" s="126"/>
      <c r="B48" s="127">
        <v>36753</v>
      </c>
      <c r="C48" s="128">
        <v>0.0006381000000000001</v>
      </c>
      <c r="D48" s="128">
        <v>5.32E-05</v>
      </c>
      <c r="E48" s="128">
        <v>0.0002659</v>
      </c>
      <c r="F48" s="128">
        <v>0.0010636</v>
      </c>
      <c r="G48" s="128">
        <v>0.0077854000000000005</v>
      </c>
      <c r="H48" s="128">
        <v>0.0082214</v>
      </c>
      <c r="I48" s="128">
        <v>0.0020208</v>
      </c>
      <c r="J48" s="128">
        <v>0.021165200000000002</v>
      </c>
      <c r="K48" s="128">
        <v>34.1821618</v>
      </c>
      <c r="L48" s="128">
        <v>25.3795895</v>
      </c>
    </row>
    <row r="49" spans="1:12" ht="12.75">
      <c r="A49" s="126"/>
      <c r="B49" s="127">
        <v>36759</v>
      </c>
      <c r="C49" s="128">
        <v>0.0004881</v>
      </c>
      <c r="D49" s="128">
        <v>5.195E-05</v>
      </c>
      <c r="E49" s="128">
        <v>0.0001766</v>
      </c>
      <c r="F49" s="128">
        <v>0.0022952</v>
      </c>
      <c r="G49" s="128">
        <v>0.0108009</v>
      </c>
      <c r="H49" s="128">
        <v>0.0178631</v>
      </c>
      <c r="I49" s="128">
        <v>0.0005193</v>
      </c>
      <c r="J49" s="128">
        <v>0.0433076</v>
      </c>
      <c r="K49" s="128">
        <v>30.3199206</v>
      </c>
      <c r="L49" s="128">
        <v>17.4408049</v>
      </c>
    </row>
    <row r="50" spans="1:12" ht="12.75">
      <c r="A50" s="126"/>
      <c r="B50" s="127">
        <v>36765</v>
      </c>
      <c r="C50" s="128">
        <v>0.0007428000000000001</v>
      </c>
      <c r="D50" s="128">
        <v>5.385E-05</v>
      </c>
      <c r="E50" s="128">
        <v>0.0001077</v>
      </c>
      <c r="F50" s="128">
        <v>0.002433</v>
      </c>
      <c r="G50" s="128">
        <v>0.0067929999999999996</v>
      </c>
      <c r="H50" s="128">
        <v>0.0107655</v>
      </c>
      <c r="I50" s="128">
        <v>0.0031435</v>
      </c>
      <c r="J50" s="128">
        <v>0.0345572</v>
      </c>
      <c r="K50" s="128">
        <v>43.9888972</v>
      </c>
      <c r="L50" s="128">
        <v>28.1688922</v>
      </c>
    </row>
    <row r="51" spans="1:12" ht="12.75">
      <c r="A51" s="126"/>
      <c r="B51" s="127">
        <v>36771</v>
      </c>
      <c r="C51" s="128">
        <v>0.0002207</v>
      </c>
      <c r="D51" s="128">
        <v>5.515E-05</v>
      </c>
      <c r="E51" s="128">
        <v>0.0001655</v>
      </c>
      <c r="F51" s="128">
        <v>0.00110345</v>
      </c>
      <c r="G51" s="128">
        <v>0.0046787</v>
      </c>
      <c r="H51" s="128">
        <v>0.0089049</v>
      </c>
      <c r="I51" s="128">
        <v>0.0045794</v>
      </c>
      <c r="J51" s="128">
        <v>0.0270348</v>
      </c>
      <c r="K51" s="128">
        <v>28.1075889</v>
      </c>
      <c r="L51" s="128">
        <v>33.1779053</v>
      </c>
    </row>
    <row r="52" spans="1:12" ht="12.75">
      <c r="A52" s="126"/>
      <c r="B52" s="127">
        <v>36777</v>
      </c>
      <c r="C52" s="128">
        <v>0.0013447</v>
      </c>
      <c r="D52" s="128">
        <v>5.13E-05</v>
      </c>
      <c r="E52" s="128">
        <v>0.0002258</v>
      </c>
      <c r="F52" s="128">
        <v>0.0054608</v>
      </c>
      <c r="G52" s="128">
        <v>0.009576999999999999</v>
      </c>
      <c r="H52" s="128">
        <v>0.0276122</v>
      </c>
      <c r="I52" s="128">
        <v>0.0073496</v>
      </c>
      <c r="J52" s="128">
        <v>0.0669262</v>
      </c>
      <c r="K52" s="128">
        <v>50.5538875</v>
      </c>
      <c r="L52" s="128"/>
    </row>
    <row r="53" spans="1:12" ht="12.75">
      <c r="A53" s="126"/>
      <c r="B53" s="127">
        <v>36783</v>
      </c>
      <c r="C53" s="128">
        <v>0.0013557</v>
      </c>
      <c r="D53" s="128">
        <v>5.2550000000000003E-05</v>
      </c>
      <c r="E53" s="128">
        <v>0.00045190000000000003</v>
      </c>
      <c r="F53" s="128">
        <v>0.0062635</v>
      </c>
      <c r="G53" s="128">
        <v>0.0069359999999999995</v>
      </c>
      <c r="H53" s="128">
        <v>0.027534</v>
      </c>
      <c r="I53" s="128">
        <v>0.005717</v>
      </c>
      <c r="J53" s="128">
        <v>0.036781999999999995</v>
      </c>
      <c r="K53" s="128">
        <v>49.5681447</v>
      </c>
      <c r="L53" s="128"/>
    </row>
    <row r="54" spans="1:12" ht="12.75">
      <c r="A54" s="126"/>
      <c r="B54" s="127">
        <v>36789</v>
      </c>
      <c r="C54" s="128">
        <v>0.0013089</v>
      </c>
      <c r="D54" s="128">
        <v>5.075E-05</v>
      </c>
      <c r="E54" s="128">
        <v>0.0002841</v>
      </c>
      <c r="F54" s="128">
        <v>0.003663</v>
      </c>
      <c r="G54" s="128">
        <v>0.009872800000000001</v>
      </c>
      <c r="H54" s="128">
        <v>0.023642</v>
      </c>
      <c r="I54" s="128">
        <v>0.0102482</v>
      </c>
      <c r="J54" s="128">
        <v>0.0879724</v>
      </c>
      <c r="K54" s="128">
        <v>38.2758431</v>
      </c>
      <c r="L54" s="128"/>
    </row>
    <row r="55" spans="1:12" ht="12.75">
      <c r="A55" s="126"/>
      <c r="B55" s="127">
        <v>36795</v>
      </c>
      <c r="C55" s="128">
        <v>0.0013242</v>
      </c>
      <c r="D55" s="128">
        <v>5.13E-05</v>
      </c>
      <c r="E55" s="128">
        <v>0.0003387</v>
      </c>
      <c r="F55" s="128">
        <v>0.0032745</v>
      </c>
      <c r="G55" s="128">
        <v>0.0153971</v>
      </c>
      <c r="H55" s="128">
        <v>0.0102237</v>
      </c>
      <c r="I55" s="128">
        <v>0.0026586</v>
      </c>
      <c r="J55" s="128">
        <v>0.0400325</v>
      </c>
      <c r="K55" s="128">
        <v>16.5661639</v>
      </c>
      <c r="L55" s="128"/>
    </row>
    <row r="56" spans="1:12" ht="12.75">
      <c r="A56" s="126"/>
      <c r="B56" s="127">
        <v>36801</v>
      </c>
      <c r="C56" s="128">
        <v>0.0019251000000000001</v>
      </c>
      <c r="D56" s="128">
        <v>5.32E-05</v>
      </c>
      <c r="E56" s="128">
        <v>0.0004573</v>
      </c>
      <c r="F56" s="128">
        <v>0.0054561</v>
      </c>
      <c r="G56" s="128">
        <v>0.0149964</v>
      </c>
      <c r="H56" s="128">
        <v>0.032119999999999996</v>
      </c>
      <c r="I56" s="128">
        <v>0.0078492</v>
      </c>
      <c r="J56" s="128">
        <v>0.0665799</v>
      </c>
      <c r="K56" s="128">
        <v>58.9103117</v>
      </c>
      <c r="L56" s="128"/>
    </row>
    <row r="57" spans="1:12" ht="12.75">
      <c r="A57" s="126"/>
      <c r="B57" s="127">
        <v>36807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</row>
    <row r="58" spans="1:12" ht="12.75">
      <c r="A58" s="126"/>
      <c r="B58" s="127">
        <v>36813</v>
      </c>
      <c r="C58" s="128">
        <v>0.0031759</v>
      </c>
      <c r="D58" s="128">
        <v>5.075E-05</v>
      </c>
      <c r="E58" s="128">
        <v>0.0007204000000000001</v>
      </c>
      <c r="F58" s="128">
        <v>0.0052459</v>
      </c>
      <c r="G58" s="128">
        <v>0.0185686</v>
      </c>
      <c r="H58" s="128">
        <v>0.0342961</v>
      </c>
      <c r="I58" s="128">
        <v>0.0076608</v>
      </c>
      <c r="J58" s="128">
        <v>0.0758978</v>
      </c>
      <c r="K58" s="128">
        <v>49.63458</v>
      </c>
      <c r="L58" s="128"/>
    </row>
    <row r="59" spans="1:12" ht="12.75">
      <c r="A59" s="126"/>
      <c r="B59" s="127">
        <v>36819</v>
      </c>
      <c r="C59" s="128">
        <v>0.0019379999999999998</v>
      </c>
      <c r="D59" s="128">
        <v>5.075E-05</v>
      </c>
      <c r="E59" s="128">
        <v>0.0003754</v>
      </c>
      <c r="F59" s="128">
        <v>0.0033281</v>
      </c>
      <c r="G59" s="128">
        <v>0.0159304</v>
      </c>
      <c r="H59" s="128">
        <v>0.0235405</v>
      </c>
      <c r="I59" s="128">
        <v>0.0247581</v>
      </c>
      <c r="J59" s="128">
        <v>0.0580395</v>
      </c>
      <c r="K59" s="128">
        <v>48.9299437</v>
      </c>
      <c r="L59" s="128"/>
    </row>
    <row r="60" spans="1:12" ht="12.75">
      <c r="A60" s="126"/>
      <c r="B60" s="127">
        <v>36825</v>
      </c>
      <c r="C60" s="128">
        <v>0.002283</v>
      </c>
      <c r="D60" s="128">
        <v>5.075E-05</v>
      </c>
      <c r="E60" s="128">
        <v>0.0003957</v>
      </c>
      <c r="F60" s="128">
        <v>0.005601</v>
      </c>
      <c r="G60" s="128">
        <v>0.0237434</v>
      </c>
      <c r="H60" s="128">
        <v>0.0403841</v>
      </c>
      <c r="I60" s="128">
        <v>0.0155245</v>
      </c>
      <c r="J60" s="128">
        <v>0.0740714</v>
      </c>
      <c r="K60" s="128">
        <v>73.2539884</v>
      </c>
      <c r="L60" s="128">
        <v>47.8764272</v>
      </c>
    </row>
    <row r="61" spans="1:12" ht="12.75">
      <c r="A61" s="126"/>
      <c r="B61" s="127">
        <v>36831</v>
      </c>
      <c r="C61" s="128">
        <v>0.0004514</v>
      </c>
      <c r="D61" s="128">
        <v>5.015E-05</v>
      </c>
      <c r="E61" s="128">
        <v>0.0002909</v>
      </c>
      <c r="F61" s="128">
        <v>0.0023173</v>
      </c>
      <c r="G61" s="128">
        <v>0.0149469</v>
      </c>
      <c r="H61" s="128">
        <v>0.0139437</v>
      </c>
      <c r="I61" s="128">
        <v>0.0022972</v>
      </c>
      <c r="J61" s="128">
        <v>0.0282887</v>
      </c>
      <c r="K61" s="128">
        <v>25.0507811</v>
      </c>
      <c r="L61" s="128">
        <v>13.8754917</v>
      </c>
    </row>
    <row r="62" spans="1:12" ht="12.75">
      <c r="A62" s="126"/>
      <c r="B62" s="127">
        <v>36837</v>
      </c>
      <c r="C62" s="128">
        <v>0.0021105</v>
      </c>
      <c r="D62" s="128">
        <v>5.075E-05</v>
      </c>
      <c r="E62" s="128">
        <v>0.0005479</v>
      </c>
      <c r="F62" s="128">
        <v>0.004769</v>
      </c>
      <c r="G62" s="128">
        <v>0.0190759</v>
      </c>
      <c r="H62" s="128">
        <v>0.0471824</v>
      </c>
      <c r="I62" s="128">
        <v>0.0150172</v>
      </c>
      <c r="J62" s="128">
        <v>0.0770139</v>
      </c>
      <c r="K62" s="128">
        <v>63.1917822</v>
      </c>
      <c r="L62" s="128">
        <v>39.5032857</v>
      </c>
    </row>
    <row r="63" spans="1:12" ht="12.75">
      <c r="A63" s="126"/>
      <c r="B63" s="127">
        <v>36843</v>
      </c>
      <c r="C63" s="128">
        <v>0.00048699999999999997</v>
      </c>
      <c r="D63" s="128">
        <v>5.075E-05</v>
      </c>
      <c r="E63" s="128">
        <v>0.0001826</v>
      </c>
      <c r="F63" s="128">
        <v>0.0022323</v>
      </c>
      <c r="G63" s="128">
        <v>0.0064635000000000005</v>
      </c>
      <c r="H63" s="128">
        <v>0.0080058</v>
      </c>
      <c r="I63" s="128">
        <v>0.0044037</v>
      </c>
      <c r="J63" s="128">
        <v>0.0308462</v>
      </c>
      <c r="K63" s="128">
        <v>21.1954595</v>
      </c>
      <c r="L63" s="128">
        <v>15.3407915</v>
      </c>
    </row>
    <row r="64" spans="1:12" ht="12.75">
      <c r="A64" s="126"/>
      <c r="B64" s="127">
        <v>36849</v>
      </c>
      <c r="C64" s="128">
        <v>0.0013643</v>
      </c>
      <c r="D64" s="128">
        <v>5.015E-05</v>
      </c>
      <c r="E64" s="128">
        <v>0.0004113</v>
      </c>
      <c r="F64" s="128">
        <v>0.0030696</v>
      </c>
      <c r="G64" s="128">
        <v>0.014746200000000001</v>
      </c>
      <c r="H64" s="128">
        <v>0.0231727</v>
      </c>
      <c r="I64" s="128">
        <v>0.0053066</v>
      </c>
      <c r="J64" s="128">
        <v>0.0701199</v>
      </c>
      <c r="K64" s="128">
        <v>38.9276321</v>
      </c>
      <c r="L64" s="128">
        <v>28.1696405</v>
      </c>
    </row>
    <row r="65" spans="1:12" ht="12.75">
      <c r="A65" s="126"/>
      <c r="B65" s="127">
        <v>36855</v>
      </c>
      <c r="C65" s="128">
        <v>0.0011364</v>
      </c>
      <c r="D65" s="128">
        <v>5.075E-05</v>
      </c>
      <c r="E65" s="128">
        <v>0.0002943</v>
      </c>
      <c r="F65" s="128">
        <v>0.0030542</v>
      </c>
      <c r="G65" s="128">
        <v>0.0076912000000000005</v>
      </c>
      <c r="H65" s="128">
        <v>0.0146113</v>
      </c>
      <c r="I65" s="128">
        <v>0.0149157</v>
      </c>
      <c r="J65" s="128">
        <v>0.0324696</v>
      </c>
      <c r="K65" s="128">
        <v>31.2294802</v>
      </c>
      <c r="L65" s="128">
        <v>19.0788011</v>
      </c>
    </row>
    <row r="66" spans="1:12" ht="12.75">
      <c r="A66" s="126"/>
      <c r="B66" s="127">
        <v>36861</v>
      </c>
      <c r="C66" s="128">
        <v>0.0009024</v>
      </c>
      <c r="D66" s="128">
        <v>4.905E-05</v>
      </c>
      <c r="E66" s="128">
        <v>0.0001471</v>
      </c>
      <c r="F66" s="128">
        <v>0.0009808500000000001</v>
      </c>
      <c r="G66" s="128">
        <v>0.0139281</v>
      </c>
      <c r="H66" s="128">
        <v>0.0063952</v>
      </c>
      <c r="I66" s="128">
        <v>0.0012653</v>
      </c>
      <c r="J66" s="128">
        <v>0.0226577</v>
      </c>
      <c r="K66" s="128">
        <v>13.6229686</v>
      </c>
      <c r="L66" s="128">
        <v>7.5899397</v>
      </c>
    </row>
    <row r="67" spans="1:12" ht="12.75">
      <c r="A67" s="126"/>
      <c r="B67" s="127">
        <v>36867</v>
      </c>
      <c r="C67" s="128">
        <v>0.0014713</v>
      </c>
      <c r="D67" s="128">
        <v>4.905E-05</v>
      </c>
      <c r="E67" s="128">
        <v>0.0003433</v>
      </c>
      <c r="F67" s="128">
        <v>0.0031289</v>
      </c>
      <c r="G67" s="128">
        <v>0.0146147</v>
      </c>
      <c r="H67" s="128">
        <v>0.023344300000000002</v>
      </c>
      <c r="I67" s="128">
        <v>0.0062578</v>
      </c>
      <c r="J67" s="128">
        <v>0.07071960000000001</v>
      </c>
      <c r="K67" s="128">
        <v>48.225308999999996</v>
      </c>
      <c r="L67" s="128">
        <v>31.4690577</v>
      </c>
    </row>
    <row r="68" spans="1:12" ht="12.75">
      <c r="A68" s="126"/>
      <c r="B68" s="127">
        <v>36873</v>
      </c>
      <c r="C68" s="128">
        <v>0.0007454</v>
      </c>
      <c r="D68" s="128">
        <v>4.905E-05</v>
      </c>
      <c r="E68" s="128">
        <v>0.0002452</v>
      </c>
      <c r="F68" s="128">
        <v>0.0021383</v>
      </c>
      <c r="G68" s="128">
        <v>0.0091808</v>
      </c>
      <c r="H68" s="128">
        <v>0.0128492</v>
      </c>
      <c r="I68" s="128">
        <v>0.0077193</v>
      </c>
      <c r="J68" s="128">
        <v>0.0719947</v>
      </c>
      <c r="K68" s="128">
        <v>26.4013132</v>
      </c>
      <c r="L68" s="128">
        <v>16.17241</v>
      </c>
    </row>
    <row r="69" spans="1:12" ht="12.75">
      <c r="A69" s="126"/>
      <c r="B69" s="127">
        <v>36879</v>
      </c>
      <c r="C69" s="128">
        <v>0.0021579</v>
      </c>
      <c r="D69" s="128">
        <v>4.905E-05</v>
      </c>
      <c r="E69" s="128">
        <v>0.0004845</v>
      </c>
      <c r="F69" s="128">
        <v>0.0037371</v>
      </c>
      <c r="G69" s="128">
        <v>0.0180477</v>
      </c>
      <c r="H69" s="128">
        <v>0.021775</v>
      </c>
      <c r="I69" s="128">
        <v>0.008454999999999999</v>
      </c>
      <c r="J69" s="128">
        <v>0.0817051</v>
      </c>
      <c r="K69" s="128">
        <v>41.5228084</v>
      </c>
      <c r="L69" s="128">
        <v>30.768447899999998</v>
      </c>
    </row>
    <row r="70" spans="1:12" ht="12.75">
      <c r="A70" s="126"/>
      <c r="B70" s="127">
        <v>36885</v>
      </c>
      <c r="C70" s="128">
        <v>0.0009701</v>
      </c>
      <c r="D70" s="128">
        <v>4.85E-05</v>
      </c>
      <c r="E70" s="128">
        <v>0.0001775</v>
      </c>
      <c r="F70" s="128">
        <v>0.0024252</v>
      </c>
      <c r="G70" s="128">
        <v>0.0038027</v>
      </c>
      <c r="H70" s="128">
        <v>0.0063443</v>
      </c>
      <c r="I70" s="128">
        <v>0.0013289999999999999</v>
      </c>
      <c r="J70" s="128">
        <v>0.0170733</v>
      </c>
      <c r="K70" s="128">
        <v>20.9374551</v>
      </c>
      <c r="L70" s="128">
        <v>12.6109767</v>
      </c>
    </row>
    <row r="71" spans="1:12" ht="12.75">
      <c r="A71" s="126"/>
      <c r="B71" s="127">
        <v>36891</v>
      </c>
      <c r="C71" s="128">
        <v>0.0014105</v>
      </c>
      <c r="D71" s="128">
        <v>4.8E-05</v>
      </c>
      <c r="E71" s="128">
        <v>0.0002005</v>
      </c>
      <c r="F71" s="128">
        <v>0.0026099</v>
      </c>
      <c r="G71" s="128">
        <v>0.0045002</v>
      </c>
      <c r="H71" s="128">
        <v>0.0048839999999999995</v>
      </c>
      <c r="I71" s="128">
        <v>0.0023125</v>
      </c>
      <c r="J71" s="128">
        <v>0.0181351</v>
      </c>
      <c r="K71" s="128">
        <v>23.8016959</v>
      </c>
      <c r="L71" s="128">
        <v>15.588568500000001</v>
      </c>
    </row>
    <row r="72" spans="1:12" ht="12.75">
      <c r="A72" s="126"/>
      <c r="B72" s="65"/>
      <c r="C72" s="128"/>
      <c r="D72" s="128"/>
      <c r="E72" s="128"/>
      <c r="F72" s="128"/>
      <c r="G72" s="128"/>
      <c r="H72" s="128"/>
      <c r="I72" s="128"/>
      <c r="J72" s="128"/>
      <c r="K72" s="128"/>
      <c r="L72" s="128"/>
    </row>
    <row r="73" spans="1:12" ht="12.75">
      <c r="A73" s="126"/>
      <c r="B73" s="65"/>
      <c r="C73" s="74"/>
      <c r="D73" s="128"/>
      <c r="E73" s="128"/>
      <c r="F73" s="128"/>
      <c r="G73" s="128"/>
      <c r="H73" s="128"/>
      <c r="I73" s="128"/>
      <c r="J73" s="128"/>
      <c r="K73" s="128"/>
      <c r="L73" s="128"/>
    </row>
    <row r="74" spans="1:12" ht="12.75">
      <c r="A74" s="126"/>
      <c r="B74" s="67" t="s">
        <v>9</v>
      </c>
      <c r="C74" s="76">
        <f aca="true" t="shared" si="0" ref="C74:L74">AVERAGE(C11:C71)</f>
        <v>0.0010156107142857145</v>
      </c>
      <c r="D74" s="76">
        <f t="shared" si="0"/>
        <v>4.9677678571428586E-05</v>
      </c>
      <c r="E74" s="76">
        <f t="shared" si="0"/>
        <v>0.00027449285714285717</v>
      </c>
      <c r="F74" s="76">
        <f t="shared" si="0"/>
        <v>0.0024994250000000004</v>
      </c>
      <c r="G74" s="76">
        <f t="shared" si="0"/>
        <v>0.010969216071428572</v>
      </c>
      <c r="H74" s="76">
        <f t="shared" si="0"/>
        <v>0.017627101818181817</v>
      </c>
      <c r="I74" s="76">
        <f t="shared" si="0"/>
        <v>0.006586280357142859</v>
      </c>
      <c r="J74" s="76">
        <f t="shared" si="0"/>
        <v>0.0487833482142857</v>
      </c>
      <c r="K74" s="76">
        <f t="shared" si="0"/>
        <v>37.15516249285714</v>
      </c>
      <c r="L74" s="76">
        <f t="shared" si="0"/>
        <v>23.501858947826086</v>
      </c>
    </row>
    <row r="75" spans="1:12" ht="12.75">
      <c r="A75" s="126"/>
      <c r="B75" s="67" t="s">
        <v>11</v>
      </c>
      <c r="C75" s="74">
        <f aca="true" t="shared" si="1" ref="C75:L75">MIN(C11:C71)</f>
        <v>0.00018985</v>
      </c>
      <c r="D75" s="74">
        <f t="shared" si="1"/>
        <v>4.6450000000000004E-05</v>
      </c>
      <c r="E75" s="74">
        <f t="shared" si="1"/>
        <v>2.4E-05</v>
      </c>
      <c r="F75" s="74">
        <f t="shared" si="1"/>
        <v>0.0009292500000000001</v>
      </c>
      <c r="G75" s="74">
        <f t="shared" si="1"/>
        <v>0.0038027</v>
      </c>
      <c r="H75" s="74">
        <f t="shared" si="1"/>
        <v>0.0041481</v>
      </c>
      <c r="I75" s="74">
        <f t="shared" si="1"/>
        <v>0.0005193</v>
      </c>
      <c r="J75" s="74">
        <f t="shared" si="1"/>
        <v>0.011865200000000001</v>
      </c>
      <c r="K75" s="74">
        <f t="shared" si="1"/>
        <v>13.6229686</v>
      </c>
      <c r="L75" s="74">
        <f t="shared" si="1"/>
        <v>7.5899397</v>
      </c>
    </row>
    <row r="76" spans="1:12" ht="12.75">
      <c r="A76" s="126"/>
      <c r="B76" s="67" t="s">
        <v>12</v>
      </c>
      <c r="C76" s="128">
        <f aca="true" t="shared" si="2" ref="C76:L76">MAX(C11:C71)</f>
        <v>0.0031759</v>
      </c>
      <c r="D76" s="128">
        <f t="shared" si="2"/>
        <v>5.66E-05</v>
      </c>
      <c r="E76" s="128">
        <f t="shared" si="2"/>
        <v>0.0007204000000000001</v>
      </c>
      <c r="F76" s="128">
        <f t="shared" si="2"/>
        <v>0.0062635</v>
      </c>
      <c r="G76" s="128">
        <f t="shared" si="2"/>
        <v>0.032305600000000004</v>
      </c>
      <c r="H76" s="128">
        <f t="shared" si="2"/>
        <v>0.0471824</v>
      </c>
      <c r="I76" s="128">
        <f t="shared" si="2"/>
        <v>0.0250892</v>
      </c>
      <c r="J76" s="128">
        <f t="shared" si="2"/>
        <v>0.1076226</v>
      </c>
      <c r="K76" s="128">
        <f t="shared" si="2"/>
        <v>73.2539884</v>
      </c>
      <c r="L76" s="128">
        <f t="shared" si="2"/>
        <v>51.4948193</v>
      </c>
    </row>
    <row r="77" spans="1:12" ht="12.75">
      <c r="A77" s="126"/>
      <c r="B77" s="67" t="s">
        <v>13</v>
      </c>
      <c r="C77" s="128">
        <f aca="true" t="shared" si="3" ref="C77:L77">STDEVP(C11:C71)</f>
        <v>0.000592731703844452</v>
      </c>
      <c r="D77" s="128">
        <f t="shared" si="3"/>
        <v>2.5133735091864805E-06</v>
      </c>
      <c r="E77" s="128">
        <f t="shared" si="3"/>
        <v>0.00014580830230274334</v>
      </c>
      <c r="F77" s="128">
        <f t="shared" si="3"/>
        <v>0.0013476413182588935</v>
      </c>
      <c r="G77" s="128">
        <f t="shared" si="3"/>
        <v>0.0053913716425208055</v>
      </c>
      <c r="H77" s="128">
        <f t="shared" si="3"/>
        <v>0.009796762397064765</v>
      </c>
      <c r="I77" s="128">
        <f t="shared" si="3"/>
        <v>0.005298117084076039</v>
      </c>
      <c r="J77" s="128">
        <f t="shared" si="3"/>
        <v>0.024891572661688958</v>
      </c>
      <c r="K77" s="128">
        <f t="shared" si="3"/>
        <v>14.016647657366338</v>
      </c>
      <c r="L77" s="128">
        <f t="shared" si="3"/>
        <v>9.429111404075618</v>
      </c>
    </row>
    <row r="79" ht="12.75">
      <c r="B79" s="8" t="s">
        <v>16</v>
      </c>
    </row>
    <row r="80" ht="12.75">
      <c r="B80" s="1" t="s">
        <v>17</v>
      </c>
    </row>
  </sheetData>
  <printOptions/>
  <pageMargins left="0.75" right="0.75" top="0.75" bottom="1.75" header="0.25" footer="0.25"/>
  <pageSetup fitToHeight="0" fitToWidth="1" horizontalDpi="600" verticalDpi="600" orientation="portrait" scale="80" r:id="rId1"/>
  <headerFooter alignWithMargins="0">
    <oddHeader>&amp;L&amp;"Arial,Bold"&amp;16Pennsylvania DEP Air Sampling Results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workbookViewId="0" topLeftCell="A1">
      <selection activeCell="B4" sqref="B4"/>
    </sheetView>
  </sheetViews>
  <sheetFormatPr defaultColWidth="9.140625" defaultRowHeight="12.75"/>
  <cols>
    <col min="1" max="1" width="4.7109375" style="1" customWidth="1"/>
    <col min="2" max="10" width="9.7109375" style="1" customWidth="1"/>
    <col min="11" max="11" width="4.7109375" style="1" customWidth="1"/>
    <col min="12" max="12" width="9.7109375" style="1" customWidth="1"/>
    <col min="13" max="16384" width="9.140625" style="1" customWidth="1"/>
  </cols>
  <sheetData>
    <row r="1" spans="1:4" ht="12.75">
      <c r="A1" s="92" t="s">
        <v>34</v>
      </c>
      <c r="B1" s="90"/>
      <c r="C1" s="91"/>
      <c r="D1" s="93" t="s">
        <v>35</v>
      </c>
    </row>
    <row r="2" spans="1:4" ht="12.75">
      <c r="A2" s="92" t="s">
        <v>36</v>
      </c>
      <c r="B2" s="90"/>
      <c r="C2" s="91"/>
      <c r="D2" s="94" t="s">
        <v>37</v>
      </c>
    </row>
    <row r="3" spans="1:4" ht="12.75">
      <c r="A3" s="92" t="s">
        <v>44</v>
      </c>
      <c r="B3" s="90"/>
      <c r="C3" s="91"/>
      <c r="D3" s="94" t="s">
        <v>38</v>
      </c>
    </row>
    <row r="4" spans="1:18" s="3" customFormat="1" ht="12.75">
      <c r="A4" s="92" t="s">
        <v>51</v>
      </c>
      <c r="B4" s="90"/>
      <c r="C4" s="91"/>
      <c r="D4" s="94" t="s">
        <v>40</v>
      </c>
      <c r="K4" s="99"/>
      <c r="L4" s="99"/>
      <c r="M4" s="99"/>
      <c r="N4" s="99"/>
      <c r="O4" s="99"/>
      <c r="P4" s="99"/>
      <c r="Q4" s="99"/>
      <c r="R4" s="99"/>
    </row>
    <row r="5" spans="1:18" s="3" customFormat="1" ht="14.25">
      <c r="A5" s="92" t="s">
        <v>41</v>
      </c>
      <c r="B5" s="90"/>
      <c r="C5" s="91"/>
      <c r="D5" s="95"/>
      <c r="K5" s="99"/>
      <c r="L5" s="99"/>
      <c r="M5" s="99"/>
      <c r="N5" s="99"/>
      <c r="O5" s="99"/>
      <c r="P5" s="99"/>
      <c r="Q5" s="99"/>
      <c r="R5" s="99"/>
    </row>
    <row r="6" spans="1:18" s="3" customFormat="1" ht="12.75">
      <c r="A6" s="92" t="s">
        <v>42</v>
      </c>
      <c r="B6" s="90"/>
      <c r="C6" s="91"/>
      <c r="D6" s="95"/>
      <c r="K6" s="99"/>
      <c r="L6" s="99"/>
      <c r="M6" s="99"/>
      <c r="N6" s="99"/>
      <c r="O6" s="99"/>
      <c r="P6" s="99"/>
      <c r="Q6" s="99"/>
      <c r="R6" s="99"/>
    </row>
    <row r="7" spans="1:18" s="3" customFormat="1" ht="12.75">
      <c r="A7" s="96" t="s">
        <v>43</v>
      </c>
      <c r="B7" s="90"/>
      <c r="C7" s="91"/>
      <c r="D7" s="91"/>
      <c r="K7" s="99"/>
      <c r="L7" s="99"/>
      <c r="M7" s="99"/>
      <c r="N7" s="99"/>
      <c r="O7" s="99"/>
      <c r="P7" s="99"/>
      <c r="Q7" s="99"/>
      <c r="R7" s="99"/>
    </row>
    <row r="8" spans="11:18" s="3" customFormat="1" ht="12.75">
      <c r="K8" s="99"/>
      <c r="L8" s="99"/>
      <c r="M8" s="99"/>
      <c r="N8" s="99"/>
      <c r="O8" s="99"/>
      <c r="P8" s="99"/>
      <c r="Q8" s="99"/>
      <c r="R8" s="99"/>
    </row>
    <row r="9" s="3" customFormat="1" ht="12.75"/>
    <row r="10" spans="1:12" s="2" customFormat="1" ht="12.75">
      <c r="A10" s="88" t="s">
        <v>19</v>
      </c>
      <c r="B10" s="65" t="s">
        <v>0</v>
      </c>
      <c r="C10" s="65" t="s">
        <v>1</v>
      </c>
      <c r="D10" s="65" t="s">
        <v>2</v>
      </c>
      <c r="E10" s="65" t="s">
        <v>3</v>
      </c>
      <c r="F10" s="65" t="s">
        <v>4</v>
      </c>
      <c r="G10" s="68" t="s">
        <v>5</v>
      </c>
      <c r="H10" s="65" t="s">
        <v>6</v>
      </c>
      <c r="I10" s="65" t="s">
        <v>7</v>
      </c>
      <c r="J10" s="65" t="s">
        <v>8</v>
      </c>
      <c r="K10" s="88" t="s">
        <v>19</v>
      </c>
      <c r="L10" s="65" t="s">
        <v>10</v>
      </c>
    </row>
    <row r="11" spans="1:12" ht="12.75">
      <c r="A11" s="129"/>
      <c r="B11" s="130">
        <v>36165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</row>
    <row r="12" spans="1:12" ht="12.75">
      <c r="A12" s="129"/>
      <c r="B12" s="130">
        <v>36171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</row>
    <row r="13" spans="1:12" ht="12.75">
      <c r="A13" s="129"/>
      <c r="B13" s="130">
        <v>36177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</row>
    <row r="14" spans="1:12" ht="12.75">
      <c r="A14" s="129"/>
      <c r="B14" s="130">
        <v>36183</v>
      </c>
      <c r="C14" s="128">
        <v>0.0005729</v>
      </c>
      <c r="D14" s="128">
        <v>4.695E-05</v>
      </c>
      <c r="E14" s="128">
        <v>0.00023480000000000002</v>
      </c>
      <c r="F14" s="128">
        <v>0.005475</v>
      </c>
      <c r="G14" s="128">
        <v>0.0041509</v>
      </c>
      <c r="H14" s="128">
        <v>0.0188105</v>
      </c>
      <c r="I14" s="128">
        <v>0.0545626</v>
      </c>
      <c r="J14" s="128">
        <v>16.3562578</v>
      </c>
      <c r="K14" s="128"/>
      <c r="L14" s="128">
        <v>13.6362591</v>
      </c>
    </row>
    <row r="15" spans="1:12" ht="12.75">
      <c r="A15" s="129"/>
      <c r="B15" s="130">
        <v>36189</v>
      </c>
      <c r="C15" s="128">
        <v>0.0008921000000000001</v>
      </c>
      <c r="D15" s="128">
        <v>4.6450000000000004E-05</v>
      </c>
      <c r="E15" s="128">
        <v>0.0002323</v>
      </c>
      <c r="F15" s="128">
        <v>0.0027877</v>
      </c>
      <c r="G15" s="128">
        <v>0.0128698</v>
      </c>
      <c r="H15" s="128">
        <v>0.0030572</v>
      </c>
      <c r="I15" s="128">
        <v>0.07034270000000001</v>
      </c>
      <c r="J15" s="128">
        <v>26.6121105</v>
      </c>
      <c r="K15" s="128"/>
      <c r="L15" s="128"/>
    </row>
    <row r="16" spans="1:12" ht="12.75">
      <c r="A16" s="129"/>
      <c r="B16" s="130">
        <v>36195</v>
      </c>
      <c r="C16" s="128">
        <v>0.0012245000000000001</v>
      </c>
      <c r="D16" s="128">
        <v>4.745E-05</v>
      </c>
      <c r="E16" s="128">
        <v>0.0003227</v>
      </c>
      <c r="F16" s="128">
        <v>0.0026863</v>
      </c>
      <c r="G16" s="128">
        <v>0.0171523</v>
      </c>
      <c r="H16" s="128">
        <v>0.0052776</v>
      </c>
      <c r="I16" s="128">
        <v>0.0464165</v>
      </c>
      <c r="J16" s="128">
        <v>25.5232907</v>
      </c>
      <c r="K16" s="128"/>
      <c r="L16" s="128"/>
    </row>
    <row r="17" spans="1:12" ht="12.75">
      <c r="A17" s="129"/>
      <c r="B17" s="130">
        <v>36201</v>
      </c>
      <c r="C17" s="128">
        <v>0.0010157</v>
      </c>
      <c r="D17" s="128">
        <v>4.745E-05</v>
      </c>
      <c r="E17" s="128">
        <v>0.0001709</v>
      </c>
      <c r="F17" s="128">
        <v>0.0029995</v>
      </c>
      <c r="G17" s="128">
        <v>0.0073374</v>
      </c>
      <c r="H17" s="128">
        <v>0.0040436000000000005</v>
      </c>
      <c r="I17" s="128">
        <v>0.046511500000000004</v>
      </c>
      <c r="J17" s="128">
        <v>29.9002187</v>
      </c>
      <c r="K17" s="128"/>
      <c r="L17" s="128">
        <v>20.0955397</v>
      </c>
    </row>
    <row r="18" spans="1:12" ht="12.75">
      <c r="A18" s="129"/>
      <c r="B18" s="130">
        <v>36207</v>
      </c>
      <c r="C18" s="128">
        <v>0.0016408</v>
      </c>
      <c r="D18" s="128">
        <v>4.8E-05</v>
      </c>
      <c r="E18" s="128">
        <v>0.00045099999999999996</v>
      </c>
      <c r="F18" s="128">
        <v>0.0030225</v>
      </c>
      <c r="G18" s="128">
        <v>0.0192866</v>
      </c>
      <c r="H18" s="128">
        <v>0.0148727</v>
      </c>
      <c r="I18" s="128">
        <v>0.059011100000000004</v>
      </c>
      <c r="J18" s="128">
        <v>46.3506697</v>
      </c>
      <c r="K18" s="128"/>
      <c r="L18" s="128">
        <v>37.5993936</v>
      </c>
    </row>
    <row r="19" spans="1:12" ht="12.75">
      <c r="A19" s="129"/>
      <c r="B19" s="130">
        <v>36213</v>
      </c>
      <c r="C19" s="128">
        <v>0.0004222</v>
      </c>
      <c r="D19" s="128">
        <v>4.8E-05</v>
      </c>
      <c r="E19" s="128">
        <v>0.0001631</v>
      </c>
      <c r="F19" s="128">
        <v>0.00095955</v>
      </c>
      <c r="G19" s="128">
        <v>0.0076187</v>
      </c>
      <c r="H19" s="128">
        <v>0.0042315</v>
      </c>
      <c r="I19" s="128">
        <v>0.0199582</v>
      </c>
      <c r="J19" s="128">
        <v>24.9478015</v>
      </c>
      <c r="K19" s="128"/>
      <c r="L19" s="128">
        <v>14.3625013</v>
      </c>
    </row>
    <row r="20" spans="1:12" ht="12.75">
      <c r="A20" s="129"/>
      <c r="B20" s="130">
        <v>36219</v>
      </c>
      <c r="C20" s="128">
        <v>0.0004894</v>
      </c>
      <c r="D20" s="128">
        <v>4.8E-05</v>
      </c>
      <c r="E20" s="128">
        <v>0.0001727</v>
      </c>
      <c r="F20" s="128">
        <v>0.00095955</v>
      </c>
      <c r="G20" s="128">
        <v>0.0044234</v>
      </c>
      <c r="H20" s="128">
        <v>0.0029458</v>
      </c>
      <c r="I20" s="128">
        <v>0.015256500000000001</v>
      </c>
      <c r="J20" s="128">
        <v>21.6694045</v>
      </c>
      <c r="K20" s="128"/>
      <c r="L20" s="128">
        <v>16.2891783</v>
      </c>
    </row>
    <row r="21" spans="1:12" ht="12.75">
      <c r="A21" s="129"/>
      <c r="B21" s="130">
        <v>36225</v>
      </c>
      <c r="C21" s="128">
        <v>0.0001919</v>
      </c>
      <c r="D21" s="128">
        <v>4.8E-05</v>
      </c>
      <c r="E21" s="128">
        <v>0.0001055</v>
      </c>
      <c r="F21" s="128">
        <v>0.00095955</v>
      </c>
      <c r="G21" s="128">
        <v>0.0048839999999999995</v>
      </c>
      <c r="H21" s="128">
        <v>0.002466</v>
      </c>
      <c r="I21" s="128">
        <v>0.0105548</v>
      </c>
      <c r="J21" s="128">
        <v>19.6970356</v>
      </c>
      <c r="K21" s="128"/>
      <c r="L21" s="128">
        <v>10.8983748</v>
      </c>
    </row>
    <row r="22" spans="1:12" ht="12.75">
      <c r="A22" s="129"/>
      <c r="B22" s="130">
        <v>36231</v>
      </c>
      <c r="C22" s="128">
        <v>0.0004082</v>
      </c>
      <c r="D22" s="128">
        <v>4.745E-05</v>
      </c>
      <c r="E22" s="128">
        <v>0.0001044</v>
      </c>
      <c r="F22" s="128">
        <v>0.0009492</v>
      </c>
      <c r="G22" s="128">
        <v>0.0066255</v>
      </c>
      <c r="H22" s="128">
        <v>0.0004746</v>
      </c>
      <c r="I22" s="128">
        <v>0.0113906</v>
      </c>
      <c r="J22" s="128">
        <v>19.9862132</v>
      </c>
      <c r="K22" s="128"/>
      <c r="L22" s="128">
        <v>11.2439329</v>
      </c>
    </row>
    <row r="23" spans="1:12" ht="12.75">
      <c r="A23" s="129"/>
      <c r="B23" s="130">
        <v>36237</v>
      </c>
      <c r="C23" s="128">
        <v>0.0001878</v>
      </c>
      <c r="D23" s="128">
        <v>4.695E-05</v>
      </c>
      <c r="E23" s="128">
        <v>9.3E-05</v>
      </c>
      <c r="F23" s="128">
        <v>0.0009391</v>
      </c>
      <c r="G23" s="128">
        <v>0.00401</v>
      </c>
      <c r="H23" s="128">
        <v>0.0010236</v>
      </c>
      <c r="I23" s="128">
        <v>0.0165284</v>
      </c>
      <c r="J23" s="128">
        <v>18.5214402</v>
      </c>
      <c r="K23" s="128"/>
      <c r="L23" s="128">
        <v>12.1111512</v>
      </c>
    </row>
    <row r="24" spans="1:12" ht="12.75">
      <c r="A24" s="129"/>
      <c r="B24" s="130">
        <v>36243</v>
      </c>
      <c r="C24" s="128">
        <v>0.0007795</v>
      </c>
      <c r="D24" s="128">
        <v>4.695E-05</v>
      </c>
      <c r="E24" s="128">
        <v>0.0002066</v>
      </c>
      <c r="F24" s="128">
        <v>0.0009391</v>
      </c>
      <c r="G24" s="128">
        <v>0.010612</v>
      </c>
      <c r="H24" s="128">
        <v>0.0043293</v>
      </c>
      <c r="I24" s="128">
        <v>0.0344655</v>
      </c>
      <c r="J24" s="128">
        <v>32.8168617</v>
      </c>
      <c r="K24" s="128"/>
      <c r="L24" s="128">
        <v>22.2785373</v>
      </c>
    </row>
    <row r="25" spans="1:12" ht="12.75">
      <c r="A25" s="129"/>
      <c r="B25" s="130">
        <v>36249</v>
      </c>
      <c r="C25" s="128"/>
      <c r="D25" s="128"/>
      <c r="E25" s="128"/>
      <c r="F25" s="128"/>
      <c r="G25" s="128"/>
      <c r="H25" s="128"/>
      <c r="I25" s="128"/>
      <c r="J25" s="128"/>
      <c r="K25" s="128"/>
      <c r="L25" s="128"/>
    </row>
    <row r="26" spans="1:12" ht="12.75">
      <c r="A26" s="129"/>
      <c r="B26" s="130">
        <v>36255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</row>
    <row r="27" spans="1:12" ht="12.75">
      <c r="A27" s="129"/>
      <c r="B27" s="130">
        <v>36261</v>
      </c>
      <c r="C27" s="128">
        <v>0.00018985</v>
      </c>
      <c r="D27" s="128">
        <v>4.745E-05</v>
      </c>
      <c r="E27" s="128">
        <v>0.0001614</v>
      </c>
      <c r="F27" s="128">
        <v>0.0009492</v>
      </c>
      <c r="G27" s="128">
        <v>0.0056099</v>
      </c>
      <c r="H27" s="128">
        <v>0.0039392</v>
      </c>
      <c r="I27" s="128">
        <v>0.0104413</v>
      </c>
      <c r="J27" s="128">
        <v>16.5848656</v>
      </c>
      <c r="K27" s="128"/>
      <c r="L27" s="128">
        <v>11.5341131</v>
      </c>
    </row>
    <row r="28" spans="1:12" ht="12.75">
      <c r="A28" s="129"/>
      <c r="B28" s="130">
        <v>36267</v>
      </c>
      <c r="C28" s="128">
        <v>0.0006301</v>
      </c>
      <c r="D28" s="128">
        <v>4.695E-05</v>
      </c>
      <c r="E28" s="128">
        <v>0.0003879</v>
      </c>
      <c r="F28" s="128">
        <v>0.0032399</v>
      </c>
      <c r="G28" s="128">
        <v>0.016152800000000002</v>
      </c>
      <c r="H28" s="128">
        <v>0.0031179000000000003</v>
      </c>
      <c r="I28" s="128">
        <v>0.1014245</v>
      </c>
      <c r="J28" s="128">
        <v>16.7214693</v>
      </c>
      <c r="K28" s="128"/>
      <c r="L28" s="128">
        <v>10.9589211</v>
      </c>
    </row>
    <row r="29" spans="1:12" ht="12.75">
      <c r="A29" s="129"/>
      <c r="B29" s="130">
        <v>36273</v>
      </c>
      <c r="C29" s="128">
        <v>0.0006474</v>
      </c>
      <c r="D29" s="128">
        <v>4.905E-05</v>
      </c>
      <c r="E29" s="128">
        <v>0.0002295</v>
      </c>
      <c r="F29" s="128">
        <v>0.0039234000000000005</v>
      </c>
      <c r="G29" s="128">
        <v>0.0101028</v>
      </c>
      <c r="H29" s="128">
        <v>0.0095339</v>
      </c>
      <c r="I29" s="128">
        <v>0.0254041</v>
      </c>
      <c r="J29" s="128">
        <v>24.9300324</v>
      </c>
      <c r="K29" s="128"/>
      <c r="L29" s="128">
        <v>15.4177941</v>
      </c>
    </row>
    <row r="30" spans="1:12" ht="12.75">
      <c r="A30" s="129"/>
      <c r="B30" s="130">
        <v>36279</v>
      </c>
      <c r="C30" s="128">
        <v>0.0006701</v>
      </c>
      <c r="D30" s="128">
        <v>5.32E-05</v>
      </c>
      <c r="E30" s="128">
        <v>0.00017230000000000001</v>
      </c>
      <c r="F30" s="128">
        <v>0.0052966</v>
      </c>
      <c r="G30" s="128">
        <v>0.0095935</v>
      </c>
      <c r="H30" s="128">
        <v>0.0076046</v>
      </c>
      <c r="I30" s="128">
        <v>0.0347789</v>
      </c>
      <c r="J30" s="128">
        <v>52.203872</v>
      </c>
      <c r="K30" s="128"/>
      <c r="L30" s="128">
        <v>19.1932486</v>
      </c>
    </row>
    <row r="31" spans="1:12" ht="12.75">
      <c r="A31" s="129"/>
      <c r="B31" s="130">
        <v>36285</v>
      </c>
      <c r="C31" s="128">
        <v>0.0011263</v>
      </c>
      <c r="D31" s="128">
        <v>5.075E-05</v>
      </c>
      <c r="E31" s="128">
        <v>0.00016340000000000001</v>
      </c>
      <c r="F31" s="128">
        <v>0.0042211</v>
      </c>
      <c r="G31" s="128">
        <v>0.0096191</v>
      </c>
      <c r="H31" s="128">
        <v>0.0109585</v>
      </c>
      <c r="I31" s="128">
        <v>0.06707010000000001</v>
      </c>
      <c r="J31" s="128">
        <v>39.6569312</v>
      </c>
      <c r="K31" s="128"/>
      <c r="L31" s="128">
        <v>17.852733999999998</v>
      </c>
    </row>
    <row r="32" spans="1:12" ht="12.75">
      <c r="A32" s="129"/>
      <c r="B32" s="130">
        <v>36291</v>
      </c>
      <c r="C32" s="128">
        <v>0.0011937</v>
      </c>
      <c r="D32" s="128">
        <v>5.015E-05</v>
      </c>
      <c r="E32" s="128">
        <v>0.0003451</v>
      </c>
      <c r="F32" s="128">
        <v>0.0050258</v>
      </c>
      <c r="G32" s="128">
        <v>0.0119374</v>
      </c>
      <c r="H32" s="128">
        <v>0.0182573</v>
      </c>
      <c r="I32" s="128">
        <v>0.055173</v>
      </c>
      <c r="J32" s="128">
        <v>52.6930231</v>
      </c>
      <c r="K32" s="128"/>
      <c r="L32" s="128">
        <v>29.333655999999998</v>
      </c>
    </row>
    <row r="33" spans="1:12" ht="12.75">
      <c r="A33" s="129"/>
      <c r="B33" s="130">
        <v>36297</v>
      </c>
      <c r="C33" s="128">
        <v>0.0005417</v>
      </c>
      <c r="D33" s="128">
        <v>5.015E-05</v>
      </c>
      <c r="E33" s="128">
        <v>0.0001565</v>
      </c>
      <c r="F33" s="128">
        <v>0.0042132</v>
      </c>
      <c r="G33" s="128">
        <v>0.0086672</v>
      </c>
      <c r="H33" s="128">
        <v>0.0056076</v>
      </c>
      <c r="I33" s="128">
        <v>0.044038100000000004</v>
      </c>
      <c r="J33" s="128">
        <v>41.3519018</v>
      </c>
      <c r="K33" s="128"/>
      <c r="L33" s="128">
        <v>19.3105573</v>
      </c>
    </row>
    <row r="34" spans="1:12" ht="12.75">
      <c r="A34" s="129"/>
      <c r="B34" s="130">
        <v>36303</v>
      </c>
      <c r="C34" s="128">
        <v>0.0015473</v>
      </c>
      <c r="D34" s="128">
        <v>4.96E-05</v>
      </c>
      <c r="E34" s="128">
        <v>0.00035810000000000003</v>
      </c>
      <c r="F34" s="128">
        <v>0.0034219999999999997</v>
      </c>
      <c r="G34" s="128">
        <v>0.016266700000000002</v>
      </c>
      <c r="H34" s="128">
        <v>0.0078854</v>
      </c>
      <c r="I34" s="128">
        <v>0.0774654</v>
      </c>
      <c r="J34" s="128">
        <v>31.0236322</v>
      </c>
      <c r="K34" s="128"/>
      <c r="L34" s="128">
        <v>22.5902868</v>
      </c>
    </row>
    <row r="35" spans="1:12" ht="12.75">
      <c r="A35" s="129"/>
      <c r="B35" s="130">
        <v>36309</v>
      </c>
      <c r="C35" s="128"/>
      <c r="D35" s="128"/>
      <c r="E35" s="128"/>
      <c r="F35" s="128"/>
      <c r="G35" s="128"/>
      <c r="H35" s="128"/>
      <c r="I35" s="128"/>
      <c r="J35" s="128"/>
      <c r="K35" s="128"/>
      <c r="L35" s="128">
        <v>29.8797103</v>
      </c>
    </row>
    <row r="36" spans="1:12" ht="12.75">
      <c r="A36" s="129"/>
      <c r="B36" s="130">
        <v>36315</v>
      </c>
      <c r="C36" s="128">
        <v>0.0009033</v>
      </c>
      <c r="D36" s="128">
        <v>5.13E-05</v>
      </c>
      <c r="E36" s="128">
        <v>0.0002515</v>
      </c>
      <c r="F36" s="128">
        <v>0.0046499</v>
      </c>
      <c r="G36" s="128">
        <v>0.0102647</v>
      </c>
      <c r="H36" s="128">
        <v>0.0087353</v>
      </c>
      <c r="I36" s="128">
        <v>0.0468073</v>
      </c>
      <c r="J36" s="128">
        <v>45.1648929</v>
      </c>
      <c r="K36" s="128"/>
      <c r="L36" s="128">
        <v>22.9581077</v>
      </c>
    </row>
    <row r="37" spans="1:12" ht="12.75">
      <c r="A37" s="129"/>
      <c r="B37" s="130">
        <v>36321</v>
      </c>
      <c r="C37" s="128">
        <v>0.00021020000000000001</v>
      </c>
      <c r="D37" s="128">
        <v>5.2550000000000003E-05</v>
      </c>
      <c r="E37" s="128">
        <v>9.14E-05</v>
      </c>
      <c r="F37" s="128">
        <v>0.0030371</v>
      </c>
      <c r="G37" s="128">
        <v>0.0051495</v>
      </c>
      <c r="H37" s="128">
        <v>0.0027429</v>
      </c>
      <c r="I37" s="128">
        <v>0.0351006</v>
      </c>
      <c r="J37" s="128">
        <v>55.9320166</v>
      </c>
      <c r="K37" s="128"/>
      <c r="L37" s="128">
        <v>27.6784663</v>
      </c>
    </row>
    <row r="38" spans="1:12" ht="12.75">
      <c r="A38" s="129"/>
      <c r="B38" s="130">
        <v>36327</v>
      </c>
      <c r="C38" s="128">
        <v>0.00020295</v>
      </c>
      <c r="D38" s="128">
        <v>5.075E-05</v>
      </c>
      <c r="E38" s="128">
        <v>0.0001421</v>
      </c>
      <c r="F38" s="128">
        <v>0.0010147</v>
      </c>
      <c r="G38" s="128">
        <v>0.0055909</v>
      </c>
      <c r="H38" s="128">
        <v>0.0025265</v>
      </c>
      <c r="I38" s="128">
        <v>0.0315564</v>
      </c>
      <c r="J38" s="128">
        <v>27.3962595</v>
      </c>
      <c r="K38" s="128"/>
      <c r="L38" s="128">
        <v>16.858423600000002</v>
      </c>
    </row>
    <row r="39" spans="1:12" ht="12.75">
      <c r="A39" s="129"/>
      <c r="B39" s="130">
        <v>36333</v>
      </c>
      <c r="C39" s="128">
        <v>0.0005885</v>
      </c>
      <c r="D39" s="128">
        <v>4.905E-05</v>
      </c>
      <c r="E39" s="128">
        <v>0.0003727</v>
      </c>
      <c r="F39" s="128">
        <v>0.0009808500000000001</v>
      </c>
      <c r="G39" s="128">
        <v>0.0169688</v>
      </c>
      <c r="H39" s="128">
        <v>0.0047081</v>
      </c>
      <c r="I39" s="128">
        <v>0.1092671</v>
      </c>
      <c r="J39" s="128">
        <v>34.847553500000004</v>
      </c>
      <c r="K39" s="128"/>
      <c r="L39" s="128">
        <v>25.5941522</v>
      </c>
    </row>
    <row r="40" spans="1:12" ht="12.75">
      <c r="A40" s="129"/>
      <c r="B40" s="130">
        <v>36339</v>
      </c>
      <c r="C40" s="128">
        <v>0.00019835</v>
      </c>
      <c r="D40" s="128">
        <v>4.96E-05</v>
      </c>
      <c r="E40" s="128">
        <v>9.32E-05</v>
      </c>
      <c r="F40" s="128">
        <v>0.00099185</v>
      </c>
      <c r="G40" s="128">
        <v>0.0055743</v>
      </c>
      <c r="H40" s="128">
        <v>0.0163659</v>
      </c>
      <c r="I40" s="128">
        <v>0.0343189</v>
      </c>
      <c r="J40" s="128">
        <v>41.9893565</v>
      </c>
      <c r="K40" s="128"/>
      <c r="L40" s="128">
        <v>29.9160389</v>
      </c>
    </row>
    <row r="41" spans="1:12" ht="12.75">
      <c r="A41" s="129"/>
      <c r="B41" s="130">
        <v>36345</v>
      </c>
      <c r="C41" s="128">
        <v>0.0005122</v>
      </c>
      <c r="D41" s="128">
        <v>5.4499999999999997E-05</v>
      </c>
      <c r="E41" s="128">
        <v>0.0001853</v>
      </c>
      <c r="F41" s="128">
        <v>0.00108985</v>
      </c>
      <c r="G41" s="128">
        <v>0.013186999999999999</v>
      </c>
      <c r="H41" s="128">
        <v>0.0020598</v>
      </c>
      <c r="I41" s="128">
        <v>0.0243034</v>
      </c>
      <c r="J41" s="128">
        <v>50.8893558</v>
      </c>
      <c r="K41" s="128"/>
      <c r="L41" s="128">
        <v>49.7028768</v>
      </c>
    </row>
    <row r="42" spans="1:12" ht="12.75">
      <c r="A42" s="129"/>
      <c r="B42" s="130">
        <v>36351</v>
      </c>
      <c r="C42" s="128">
        <v>0.00021020000000000001</v>
      </c>
      <c r="D42" s="128">
        <v>5.2550000000000003E-05</v>
      </c>
      <c r="E42" s="128">
        <v>0.0002732</v>
      </c>
      <c r="F42" s="128">
        <v>0.0010509</v>
      </c>
      <c r="G42" s="128">
        <v>0.0102254</v>
      </c>
      <c r="H42" s="128">
        <v>0.0016604</v>
      </c>
      <c r="I42" s="128">
        <v>0.052650800000000005</v>
      </c>
      <c r="J42" s="128">
        <v>26.0393313</v>
      </c>
      <c r="K42" s="128"/>
      <c r="L42" s="128">
        <v>17.5107542</v>
      </c>
    </row>
    <row r="43" spans="1:12" ht="12.75">
      <c r="A43" s="129"/>
      <c r="B43" s="130">
        <v>36357</v>
      </c>
      <c r="C43" s="128">
        <v>0.00021020000000000001</v>
      </c>
      <c r="D43" s="128">
        <v>5.2550000000000003E-05</v>
      </c>
      <c r="E43" s="128">
        <v>0.000104</v>
      </c>
      <c r="F43" s="128">
        <v>0.0010509</v>
      </c>
      <c r="G43" s="128">
        <v>0.0066838</v>
      </c>
      <c r="H43" s="128">
        <v>0.014502600000000001</v>
      </c>
      <c r="I43" s="128">
        <v>0.0362566</v>
      </c>
      <c r="J43" s="128">
        <v>49.1886471</v>
      </c>
      <c r="K43" s="128"/>
      <c r="L43" s="128">
        <v>37.693706</v>
      </c>
    </row>
    <row r="44" spans="1:12" ht="12.75">
      <c r="A44" s="129"/>
      <c r="B44" s="130">
        <v>36363</v>
      </c>
      <c r="C44" s="128">
        <v>0.0002127</v>
      </c>
      <c r="D44" s="128">
        <v>5.32E-05</v>
      </c>
      <c r="E44" s="128">
        <v>0.0001595</v>
      </c>
      <c r="F44" s="128">
        <v>0.0024569</v>
      </c>
      <c r="G44" s="128">
        <v>0.0119121</v>
      </c>
      <c r="H44" s="128">
        <v>0.0099976</v>
      </c>
      <c r="I44" s="128">
        <v>0.059773</v>
      </c>
      <c r="J44" s="128">
        <v>36.6342961</v>
      </c>
      <c r="K44" s="128"/>
      <c r="L44" s="128">
        <v>31.5948078</v>
      </c>
    </row>
    <row r="45" spans="1:12" ht="12.75">
      <c r="A45" s="129"/>
      <c r="B45" s="130">
        <v>36369</v>
      </c>
      <c r="C45" s="128">
        <v>0.0006594</v>
      </c>
      <c r="D45" s="128">
        <v>5.32E-05</v>
      </c>
      <c r="E45" s="128">
        <v>0.00035099999999999997</v>
      </c>
      <c r="F45" s="128">
        <v>0.004467</v>
      </c>
      <c r="G45" s="128">
        <v>0.020527</v>
      </c>
      <c r="H45" s="128">
        <v>0.0056263</v>
      </c>
      <c r="I45" s="128">
        <v>0.094871</v>
      </c>
      <c r="J45" s="128">
        <v>43.0157542</v>
      </c>
      <c r="K45" s="128"/>
      <c r="L45" s="128">
        <v>29.016923</v>
      </c>
    </row>
    <row r="46" spans="1:12" ht="12.75">
      <c r="A46" s="129"/>
      <c r="B46" s="130">
        <v>36375</v>
      </c>
      <c r="C46" s="128">
        <v>0.0013643</v>
      </c>
      <c r="D46" s="128">
        <v>0.0001003</v>
      </c>
      <c r="E46" s="128">
        <v>0.0005517</v>
      </c>
      <c r="F46" s="128">
        <v>0.005096</v>
      </c>
      <c r="G46" s="128">
        <v>0.0388217</v>
      </c>
      <c r="H46" s="128">
        <v>0.0131412</v>
      </c>
      <c r="I46" s="128">
        <v>0.1998267</v>
      </c>
      <c r="J46" s="128">
        <v>113.4112131</v>
      </c>
      <c r="K46" s="128"/>
      <c r="L46" s="128"/>
    </row>
    <row r="47" spans="1:12" ht="12.75">
      <c r="A47" s="129"/>
      <c r="B47" s="130">
        <v>36381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28"/>
    </row>
    <row r="48" spans="1:12" ht="12.75">
      <c r="A48" s="129"/>
      <c r="B48" s="130">
        <v>36387</v>
      </c>
      <c r="C48" s="128"/>
      <c r="D48" s="128"/>
      <c r="E48" s="128"/>
      <c r="F48" s="128"/>
      <c r="G48" s="128"/>
      <c r="H48" s="128"/>
      <c r="I48" s="128"/>
      <c r="J48" s="128"/>
      <c r="K48" s="128"/>
      <c r="L48" s="128"/>
    </row>
    <row r="49" spans="1:12" ht="12.75">
      <c r="A49" s="129"/>
      <c r="B49" s="130">
        <v>36393</v>
      </c>
      <c r="C49" s="128">
        <v>0.00019835</v>
      </c>
      <c r="D49" s="128">
        <v>4.96E-05</v>
      </c>
      <c r="E49" s="128">
        <v>7.44E-05</v>
      </c>
      <c r="F49" s="128">
        <v>0.00099185</v>
      </c>
      <c r="G49" s="128">
        <v>0.0059017</v>
      </c>
      <c r="H49" s="128">
        <v>0.0013985</v>
      </c>
      <c r="I49" s="128">
        <v>0.0484035</v>
      </c>
      <c r="J49" s="128">
        <v>17.8537421</v>
      </c>
      <c r="K49" s="128"/>
      <c r="L49" s="128">
        <v>14.0691208</v>
      </c>
    </row>
    <row r="50" spans="1:12" ht="12.75">
      <c r="A50" s="129"/>
      <c r="B50" s="130">
        <v>36399</v>
      </c>
      <c r="C50" s="128">
        <v>0.0009243</v>
      </c>
      <c r="D50" s="128">
        <v>5.195E-05</v>
      </c>
      <c r="E50" s="128">
        <v>0.00032199999999999997</v>
      </c>
      <c r="F50" s="128">
        <v>0.0027418</v>
      </c>
      <c r="G50" s="128">
        <v>0.0148513</v>
      </c>
      <c r="H50" s="128">
        <v>0.0070829000000000005</v>
      </c>
      <c r="I50" s="128">
        <v>0.07384099999999999</v>
      </c>
      <c r="J50" s="128">
        <v>52.1294924</v>
      </c>
      <c r="K50" s="128"/>
      <c r="L50" s="128">
        <v>37.3030936</v>
      </c>
    </row>
    <row r="51" spans="1:12" ht="12.75">
      <c r="A51" s="129"/>
      <c r="B51" s="130">
        <v>36405</v>
      </c>
      <c r="C51" s="128">
        <v>0.0004844</v>
      </c>
      <c r="D51" s="128">
        <v>5.385E-05</v>
      </c>
      <c r="E51" s="128">
        <v>0.0002368</v>
      </c>
      <c r="F51" s="128">
        <v>0.0010765500000000001</v>
      </c>
      <c r="G51" s="128">
        <v>0.0067392</v>
      </c>
      <c r="H51" s="128">
        <v>0.014964</v>
      </c>
      <c r="I51" s="128">
        <v>0.0696526</v>
      </c>
      <c r="J51" s="128">
        <v>33.7617029</v>
      </c>
      <c r="K51" s="128"/>
      <c r="L51" s="128">
        <v>10.496331</v>
      </c>
    </row>
    <row r="52" spans="1:12" ht="12.75">
      <c r="A52" s="129"/>
      <c r="B52" s="130">
        <v>36411</v>
      </c>
      <c r="C52" s="128">
        <v>0.000557</v>
      </c>
      <c r="D52" s="128">
        <v>5.2550000000000003E-05</v>
      </c>
      <c r="E52" s="128">
        <v>0.0002417</v>
      </c>
      <c r="F52" s="128">
        <v>0.0023961</v>
      </c>
      <c r="G52" s="128">
        <v>0.0048447</v>
      </c>
      <c r="H52" s="128">
        <v>0.0065157</v>
      </c>
      <c r="I52" s="128">
        <v>0.0614785</v>
      </c>
      <c r="J52" s="128">
        <v>48.6048062</v>
      </c>
      <c r="K52" s="128"/>
      <c r="L52" s="128"/>
    </row>
    <row r="53" spans="1:12" ht="12.75">
      <c r="A53" s="129"/>
      <c r="B53" s="130">
        <v>36417</v>
      </c>
      <c r="C53" s="128">
        <v>0.0009639000000000001</v>
      </c>
      <c r="D53" s="128">
        <v>5.075E-05</v>
      </c>
      <c r="E53" s="128">
        <v>0.000274</v>
      </c>
      <c r="F53" s="128">
        <v>0.0033281</v>
      </c>
      <c r="G53" s="128">
        <v>0.0155245</v>
      </c>
      <c r="H53" s="128">
        <v>0.0068998</v>
      </c>
      <c r="I53" s="128">
        <v>0.1121217</v>
      </c>
      <c r="J53" s="128">
        <v>37.9658041</v>
      </c>
      <c r="K53" s="128"/>
      <c r="L53" s="128"/>
    </row>
    <row r="54" spans="1:12" ht="12.75">
      <c r="A54" s="129"/>
      <c r="B54" s="85">
        <v>36423</v>
      </c>
      <c r="C54" s="128"/>
      <c r="D54" s="128"/>
      <c r="E54" s="128"/>
      <c r="F54" s="128"/>
      <c r="G54" s="128"/>
      <c r="H54" s="128"/>
      <c r="I54" s="128"/>
      <c r="J54" s="128"/>
      <c r="K54" s="128"/>
      <c r="L54" s="128"/>
    </row>
    <row r="55" spans="1:12" ht="12.75">
      <c r="A55" s="129"/>
      <c r="B55" s="85">
        <v>36429</v>
      </c>
      <c r="C55" s="128"/>
      <c r="D55" s="128"/>
      <c r="E55" s="128"/>
      <c r="F55" s="128"/>
      <c r="G55" s="128"/>
      <c r="H55" s="128"/>
      <c r="I55" s="128"/>
      <c r="J55" s="128"/>
      <c r="K55" s="128"/>
      <c r="L55" s="128"/>
    </row>
    <row r="56" spans="1:12" ht="12.75">
      <c r="A56" s="129"/>
      <c r="B56" s="85">
        <v>36435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28"/>
    </row>
    <row r="57" spans="1:12" ht="12.75">
      <c r="A57" s="129"/>
      <c r="B57" s="130">
        <v>36441</v>
      </c>
      <c r="C57" s="128">
        <v>0.0008439999999999999</v>
      </c>
      <c r="D57" s="128">
        <v>4.85E-05</v>
      </c>
      <c r="E57" s="128">
        <v>0.0002425</v>
      </c>
      <c r="F57" s="128">
        <v>0.0009701</v>
      </c>
      <c r="G57" s="128">
        <v>0.0154242</v>
      </c>
      <c r="H57" s="128">
        <v>0.0051802</v>
      </c>
      <c r="I57" s="128">
        <v>0.1086484</v>
      </c>
      <c r="J57" s="128">
        <v>31.4735484</v>
      </c>
      <c r="K57" s="128"/>
      <c r="L57" s="128">
        <v>20.7534294</v>
      </c>
    </row>
    <row r="58" spans="1:12" ht="12.75">
      <c r="A58" s="129"/>
      <c r="B58" s="130">
        <v>36447</v>
      </c>
      <c r="C58" s="128">
        <v>0.0004927</v>
      </c>
      <c r="D58" s="128">
        <v>5.13E-05</v>
      </c>
      <c r="E58" s="128">
        <v>0.0001232</v>
      </c>
      <c r="F58" s="128">
        <v>0.00102645</v>
      </c>
      <c r="G58" s="128">
        <v>0.0072264</v>
      </c>
      <c r="H58" s="128">
        <v>0.0037364</v>
      </c>
      <c r="I58" s="128">
        <v>0.0417775</v>
      </c>
      <c r="J58" s="128">
        <v>25.547818200000002</v>
      </c>
      <c r="K58" s="128"/>
      <c r="L58" s="128">
        <v>14.1446284</v>
      </c>
    </row>
    <row r="59" spans="1:12" ht="12.75">
      <c r="A59" s="129"/>
      <c r="B59" s="130">
        <v>36453</v>
      </c>
      <c r="C59" s="128">
        <v>0.0014533</v>
      </c>
      <c r="D59" s="128">
        <v>5.385E-05</v>
      </c>
      <c r="E59" s="128">
        <v>0.00027990000000000003</v>
      </c>
      <c r="F59" s="128">
        <v>0.0034234</v>
      </c>
      <c r="G59" s="128">
        <v>0.0191625</v>
      </c>
      <c r="H59" s="128">
        <v>0.0035418</v>
      </c>
      <c r="I59" s="128">
        <v>0.0859084</v>
      </c>
      <c r="J59" s="128">
        <v>42.1348449</v>
      </c>
      <c r="K59" s="128"/>
      <c r="L59" s="128">
        <v>26.5496514</v>
      </c>
    </row>
    <row r="60" spans="1:12" ht="12.75">
      <c r="A60" s="129"/>
      <c r="B60" s="130">
        <v>36459</v>
      </c>
      <c r="C60" s="128">
        <v>0.0009329000000000001</v>
      </c>
      <c r="D60" s="128">
        <v>5.015E-05</v>
      </c>
      <c r="E60" s="128">
        <v>0.0001806</v>
      </c>
      <c r="F60" s="128">
        <v>0.00100315</v>
      </c>
      <c r="G60" s="128">
        <v>0.0141444</v>
      </c>
      <c r="H60" s="128">
        <v>0.0034207</v>
      </c>
      <c r="I60" s="128">
        <v>0.0363139</v>
      </c>
      <c r="J60" s="128">
        <v>33.2431394</v>
      </c>
      <c r="K60" s="128"/>
      <c r="L60" s="128">
        <v>20.6637172</v>
      </c>
    </row>
    <row r="61" spans="1:12" ht="12.75">
      <c r="A61" s="129"/>
      <c r="B61" s="130">
        <v>36465</v>
      </c>
      <c r="C61" s="128">
        <v>0.0005086</v>
      </c>
      <c r="D61" s="128">
        <v>4.8E-05</v>
      </c>
      <c r="E61" s="128">
        <v>0.0001535</v>
      </c>
      <c r="F61" s="128">
        <v>0.0019958</v>
      </c>
      <c r="G61" s="128">
        <v>0.0061698000000000005</v>
      </c>
      <c r="H61" s="128">
        <v>0.0062561000000000005</v>
      </c>
      <c r="I61" s="128">
        <v>0.1017103</v>
      </c>
      <c r="J61" s="128">
        <v>33.3703499</v>
      </c>
      <c r="K61" s="128"/>
      <c r="L61" s="128">
        <v>25.1493287</v>
      </c>
    </row>
    <row r="62" spans="1:12" ht="12.75">
      <c r="A62" s="129"/>
      <c r="B62" s="130">
        <v>36471</v>
      </c>
      <c r="C62" s="128">
        <v>0.0011544</v>
      </c>
      <c r="D62" s="128">
        <v>4.85E-05</v>
      </c>
      <c r="E62" s="128">
        <v>0.0002134</v>
      </c>
      <c r="F62" s="128">
        <v>0.0026968</v>
      </c>
      <c r="G62" s="128">
        <v>0.0080904</v>
      </c>
      <c r="H62" s="128">
        <v>0.0020954</v>
      </c>
      <c r="I62" s="128">
        <v>0.0009701</v>
      </c>
      <c r="J62" s="128">
        <v>25.7069912</v>
      </c>
      <c r="K62" s="128"/>
      <c r="L62" s="128">
        <v>16.4771464</v>
      </c>
    </row>
    <row r="63" spans="1:12" ht="12.75">
      <c r="A63" s="129"/>
      <c r="B63" s="130">
        <v>36477</v>
      </c>
      <c r="C63" s="128">
        <v>0.0020304</v>
      </c>
      <c r="D63" s="128">
        <v>4.905E-05</v>
      </c>
      <c r="E63" s="128">
        <v>0.0003433</v>
      </c>
      <c r="F63" s="128">
        <v>0.0025993</v>
      </c>
      <c r="G63" s="128">
        <v>0.0191266</v>
      </c>
      <c r="H63" s="128">
        <v>0.0032074</v>
      </c>
      <c r="I63" s="128">
        <v>0.0009808500000000001</v>
      </c>
      <c r="J63" s="128">
        <v>48.4977684</v>
      </c>
      <c r="K63" s="128"/>
      <c r="L63" s="128">
        <v>32.1468828</v>
      </c>
    </row>
    <row r="64" spans="1:12" ht="12.75">
      <c r="A64" s="129"/>
      <c r="B64" s="130">
        <v>36483</v>
      </c>
      <c r="C64" s="128">
        <v>0.0012186</v>
      </c>
      <c r="D64" s="128">
        <v>4.8E-05</v>
      </c>
      <c r="E64" s="128">
        <v>0.0001919</v>
      </c>
      <c r="F64" s="128">
        <v>0.0026099</v>
      </c>
      <c r="G64" s="128">
        <v>0.0060163000000000005</v>
      </c>
      <c r="H64" s="128">
        <v>0.012282</v>
      </c>
      <c r="I64" s="128">
        <v>0.00095955</v>
      </c>
      <c r="J64" s="128">
        <v>41.1265586</v>
      </c>
      <c r="K64" s="128"/>
      <c r="L64" s="128">
        <v>30.5021585</v>
      </c>
    </row>
    <row r="65" spans="1:12" ht="12.75">
      <c r="A65" s="129"/>
      <c r="B65" s="130">
        <v>36489</v>
      </c>
      <c r="C65" s="128">
        <v>0.0005823</v>
      </c>
      <c r="D65" s="128">
        <v>4.695E-05</v>
      </c>
      <c r="E65" s="128">
        <v>0.0001221</v>
      </c>
      <c r="F65" s="128">
        <v>0.0020942</v>
      </c>
      <c r="G65" s="128">
        <v>0.0038034</v>
      </c>
      <c r="H65" s="128">
        <v>0.0077853</v>
      </c>
      <c r="I65" s="128">
        <v>0.0165284</v>
      </c>
      <c r="J65" s="128">
        <v>19.356209</v>
      </c>
      <c r="K65" s="128"/>
      <c r="L65" s="128">
        <v>16.686474999999998</v>
      </c>
    </row>
    <row r="66" spans="1:12" ht="12.75">
      <c r="A66" s="129"/>
      <c r="B66" s="130">
        <v>36495</v>
      </c>
      <c r="C66" s="128">
        <v>0.0011708</v>
      </c>
      <c r="D66" s="128">
        <v>4.6450000000000004E-05</v>
      </c>
      <c r="E66" s="128">
        <v>0.0001951</v>
      </c>
      <c r="F66" s="128">
        <v>0.002193</v>
      </c>
      <c r="G66" s="128">
        <v>0.0073223</v>
      </c>
      <c r="H66" s="128">
        <v>0.0016912000000000001</v>
      </c>
      <c r="I66" s="128">
        <v>0.0009292500000000001</v>
      </c>
      <c r="J66" s="128">
        <v>22.2240805</v>
      </c>
      <c r="K66" s="128"/>
      <c r="L66" s="128">
        <v>14.62523</v>
      </c>
    </row>
    <row r="67" spans="1:12" ht="12.75">
      <c r="A67" s="129"/>
      <c r="B67" s="130">
        <v>36501</v>
      </c>
      <c r="C67" s="128">
        <v>0.0015777</v>
      </c>
      <c r="D67" s="128">
        <v>4.695E-05</v>
      </c>
      <c r="E67" s="128">
        <v>0.0003005</v>
      </c>
      <c r="F67" s="128">
        <v>0.0026953</v>
      </c>
      <c r="G67" s="128">
        <v>0.0113633</v>
      </c>
      <c r="H67" s="128">
        <v>0.0022257</v>
      </c>
      <c r="I67" s="128">
        <v>0.0009391</v>
      </c>
      <c r="J67" s="128">
        <v>24.4952564</v>
      </c>
      <c r="K67" s="128"/>
      <c r="L67" s="128">
        <v>19.500306600000002</v>
      </c>
    </row>
    <row r="68" spans="1:12" ht="12.75">
      <c r="A68" s="129"/>
      <c r="B68" s="130">
        <v>36507</v>
      </c>
      <c r="C68" s="128">
        <v>0.0015448</v>
      </c>
      <c r="D68" s="128">
        <v>4.8E-05</v>
      </c>
      <c r="E68" s="128">
        <v>0.000355</v>
      </c>
      <c r="F68" s="128">
        <v>0.0023796</v>
      </c>
      <c r="G68" s="128">
        <v>0.012282</v>
      </c>
      <c r="H68" s="128">
        <v>0.0080792</v>
      </c>
      <c r="I68" s="128">
        <v>0.00095955</v>
      </c>
      <c r="J68" s="128">
        <v>29.052462</v>
      </c>
      <c r="K68" s="128"/>
      <c r="L68" s="128">
        <v>24.1418467</v>
      </c>
    </row>
    <row r="69" spans="1:12" ht="12.75">
      <c r="A69" s="129"/>
      <c r="B69" s="130">
        <v>36513</v>
      </c>
      <c r="C69" s="128">
        <v>0.0009767</v>
      </c>
      <c r="D69" s="128">
        <v>4.695E-05</v>
      </c>
      <c r="E69" s="128">
        <v>0.00023480000000000002</v>
      </c>
      <c r="F69" s="128">
        <v>0.0021787</v>
      </c>
      <c r="G69" s="128">
        <v>0.0102364</v>
      </c>
      <c r="H69" s="128">
        <v>0.0098607</v>
      </c>
      <c r="I69" s="128">
        <v>0.0009391</v>
      </c>
      <c r="J69" s="128">
        <v>27.0256503</v>
      </c>
      <c r="K69" s="128"/>
      <c r="L69" s="128">
        <v>19.4127304</v>
      </c>
    </row>
    <row r="70" spans="1:12" ht="12.75">
      <c r="A70" s="129"/>
      <c r="B70" s="131">
        <v>36519</v>
      </c>
      <c r="C70" s="128"/>
      <c r="D70" s="128"/>
      <c r="E70" s="128"/>
      <c r="F70" s="128"/>
      <c r="G70" s="128"/>
      <c r="H70" s="128"/>
      <c r="I70" s="128"/>
      <c r="J70" s="128"/>
      <c r="K70" s="128"/>
      <c r="L70" s="128"/>
    </row>
    <row r="71" spans="1:12" ht="12.75">
      <c r="A71" s="129"/>
      <c r="B71" s="131">
        <v>36525</v>
      </c>
      <c r="C71" s="128"/>
      <c r="D71" s="128"/>
      <c r="E71" s="128"/>
      <c r="F71" s="128"/>
      <c r="G71" s="128"/>
      <c r="H71" s="128"/>
      <c r="I71" s="128"/>
      <c r="J71" s="128"/>
      <c r="K71" s="128"/>
      <c r="L71" s="128"/>
    </row>
    <row r="72" spans="1:12" ht="12.75">
      <c r="A72" s="129"/>
      <c r="B72" s="132"/>
      <c r="C72" s="128"/>
      <c r="D72" s="128"/>
      <c r="E72" s="128"/>
      <c r="F72" s="128"/>
      <c r="G72" s="128"/>
      <c r="H72" s="128"/>
      <c r="I72" s="128"/>
      <c r="J72" s="128"/>
      <c r="K72" s="128"/>
      <c r="L72" s="128"/>
    </row>
    <row r="73" spans="1:12" ht="12.75">
      <c r="A73" s="129"/>
      <c r="B73" s="65" t="s">
        <v>9</v>
      </c>
      <c r="C73" s="76">
        <v>0.0007762270833333333</v>
      </c>
      <c r="D73" s="76">
        <v>5.062187499999999E-05</v>
      </c>
      <c r="E73" s="76">
        <v>0.00022690625</v>
      </c>
      <c r="F73" s="76">
        <v>0.0024427979166666666</v>
      </c>
      <c r="G73" s="76">
        <v>0.010834470833333333</v>
      </c>
      <c r="H73" s="76">
        <v>0.006598466666666667</v>
      </c>
      <c r="I73" s="76">
        <v>0.047678902083333356</v>
      </c>
      <c r="J73" s="76">
        <v>34.90887360833333</v>
      </c>
      <c r="K73" s="76"/>
      <c r="L73" s="76">
        <v>21.948459611363635</v>
      </c>
    </row>
    <row r="74" spans="1:12" ht="12.75">
      <c r="A74" s="129"/>
      <c r="B74" s="65" t="s">
        <v>11</v>
      </c>
      <c r="C74" s="128">
        <f aca="true" t="shared" si="0" ref="C74:I74">MIN(C11:C71)</f>
        <v>0.0001878</v>
      </c>
      <c r="D74" s="128">
        <f t="shared" si="0"/>
        <v>4.6450000000000004E-05</v>
      </c>
      <c r="E74" s="128">
        <f t="shared" si="0"/>
        <v>7.44E-05</v>
      </c>
      <c r="F74" s="128">
        <f t="shared" si="0"/>
        <v>0.0009391</v>
      </c>
      <c r="G74" s="128">
        <f t="shared" si="0"/>
        <v>0.0038034</v>
      </c>
      <c r="H74" s="128">
        <f t="shared" si="0"/>
        <v>0.0004746</v>
      </c>
      <c r="I74" s="128">
        <f t="shared" si="0"/>
        <v>0.0009292500000000001</v>
      </c>
      <c r="J74" s="128">
        <f>MIN(J11:J71)</f>
        <v>16.3562578</v>
      </c>
      <c r="K74" s="128"/>
      <c r="L74" s="128">
        <f>MIN(L11:L71)</f>
        <v>10.496331</v>
      </c>
    </row>
    <row r="75" spans="1:12" ht="12.75">
      <c r="A75" s="129"/>
      <c r="B75" s="65" t="s">
        <v>12</v>
      </c>
      <c r="C75" s="128">
        <f aca="true" t="shared" si="1" ref="C75:I75">MAX(C11:C71)</f>
        <v>0.0020304</v>
      </c>
      <c r="D75" s="128">
        <f t="shared" si="1"/>
        <v>0.0001003</v>
      </c>
      <c r="E75" s="128">
        <f t="shared" si="1"/>
        <v>0.0005517</v>
      </c>
      <c r="F75" s="128">
        <f t="shared" si="1"/>
        <v>0.005475</v>
      </c>
      <c r="G75" s="128">
        <f t="shared" si="1"/>
        <v>0.0388217</v>
      </c>
      <c r="H75" s="128">
        <f t="shared" si="1"/>
        <v>0.0188105</v>
      </c>
      <c r="I75" s="128">
        <f t="shared" si="1"/>
        <v>0.1998267</v>
      </c>
      <c r="J75" s="128">
        <f>MAX(J11:J71)</f>
        <v>113.4112131</v>
      </c>
      <c r="K75" s="128"/>
      <c r="L75" s="128">
        <f>MAX(L11:L71)</f>
        <v>49.7028768</v>
      </c>
    </row>
    <row r="76" spans="1:12" ht="12.75">
      <c r="A76" s="129"/>
      <c r="B76" s="65" t="s">
        <v>13</v>
      </c>
      <c r="C76" s="128">
        <f aca="true" t="shared" si="2" ref="C76:I76">STDEVP(C11:C71)</f>
        <v>0.0004653565625497938</v>
      </c>
      <c r="D76" s="128">
        <f t="shared" si="2"/>
        <v>7.609081103154081E-06</v>
      </c>
      <c r="E76" s="128">
        <f t="shared" si="2"/>
        <v>0.00010265348347363014</v>
      </c>
      <c r="F76" s="128">
        <f t="shared" si="2"/>
        <v>0.0013810082502981264</v>
      </c>
      <c r="G76" s="128">
        <f t="shared" si="2"/>
        <v>0.006225583307107267</v>
      </c>
      <c r="H76" s="128">
        <f t="shared" si="2"/>
        <v>0.004745497468756274</v>
      </c>
      <c r="I76" s="128">
        <f t="shared" si="2"/>
        <v>0.03906808774405901</v>
      </c>
      <c r="J76" s="128">
        <f>STDEVP(J11:J71)</f>
        <v>16.07303965329811</v>
      </c>
      <c r="K76" s="128"/>
      <c r="L76" s="128">
        <f>STDEVP(L11:L71)</f>
        <v>8.672323966469085</v>
      </c>
    </row>
  </sheetData>
  <printOptions/>
  <pageMargins left="0.75" right="0.75" top="0.75" bottom="1.75" header="0.25" footer="0.25"/>
  <pageSetup fitToHeight="0" fitToWidth="1" horizontalDpi="600" verticalDpi="600" orientation="portrait" scale="85" r:id="rId1"/>
  <headerFooter alignWithMargins="0">
    <oddHeader>&amp;L&amp;"Arial,Bold"&amp;16Pennsylvania DEP Air Sampling Results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workbookViewId="0" topLeftCell="A1">
      <selection activeCell="B4" sqref="B4"/>
    </sheetView>
  </sheetViews>
  <sheetFormatPr defaultColWidth="9.140625" defaultRowHeight="12.75"/>
  <cols>
    <col min="1" max="1" width="4.7109375" style="1" customWidth="1"/>
    <col min="2" max="2" width="9.7109375" style="1" customWidth="1"/>
    <col min="3" max="9" width="9.7109375" style="7" customWidth="1"/>
    <col min="10" max="10" width="9.7109375" style="1" customWidth="1"/>
    <col min="11" max="11" width="4.7109375" style="1" customWidth="1"/>
    <col min="12" max="12" width="9.7109375" style="1" customWidth="1"/>
    <col min="13" max="16384" width="9.140625" style="1" customWidth="1"/>
  </cols>
  <sheetData>
    <row r="1" spans="1:4" ht="12.75">
      <c r="A1" s="92" t="s">
        <v>34</v>
      </c>
      <c r="B1" s="90"/>
      <c r="C1" s="91"/>
      <c r="D1" s="93" t="s">
        <v>35</v>
      </c>
    </row>
    <row r="2" spans="1:4" ht="12.75">
      <c r="A2" s="92" t="s">
        <v>36</v>
      </c>
      <c r="B2" s="90"/>
      <c r="C2" s="91"/>
      <c r="D2" s="94" t="s">
        <v>37</v>
      </c>
    </row>
    <row r="3" spans="1:4" ht="12.75">
      <c r="A3" s="92" t="s">
        <v>44</v>
      </c>
      <c r="B3" s="90"/>
      <c r="C3" s="91"/>
      <c r="D3" s="94" t="s">
        <v>38</v>
      </c>
    </row>
    <row r="4" spans="1:19" s="3" customFormat="1" ht="12.75">
      <c r="A4" s="92" t="s">
        <v>52</v>
      </c>
      <c r="B4" s="90"/>
      <c r="C4" s="91"/>
      <c r="D4" s="94" t="s">
        <v>40</v>
      </c>
      <c r="L4" s="99"/>
      <c r="M4" s="99"/>
      <c r="N4" s="99"/>
      <c r="O4" s="99"/>
      <c r="P4" s="99"/>
      <c r="Q4" s="99"/>
      <c r="R4" s="99"/>
      <c r="S4" s="99"/>
    </row>
    <row r="5" spans="1:19" s="3" customFormat="1" ht="14.25">
      <c r="A5" s="92" t="s">
        <v>41</v>
      </c>
      <c r="B5" s="90"/>
      <c r="C5" s="91"/>
      <c r="D5" s="95"/>
      <c r="L5" s="99"/>
      <c r="M5" s="99"/>
      <c r="N5" s="99"/>
      <c r="O5" s="99"/>
      <c r="P5" s="99"/>
      <c r="Q5" s="99"/>
      <c r="R5" s="99"/>
      <c r="S5" s="99"/>
    </row>
    <row r="6" spans="1:19" s="3" customFormat="1" ht="12.75">
      <c r="A6" s="92" t="s">
        <v>42</v>
      </c>
      <c r="B6" s="90"/>
      <c r="C6" s="91"/>
      <c r="D6" s="95"/>
      <c r="L6" s="99"/>
      <c r="M6" s="99"/>
      <c r="N6" s="99"/>
      <c r="O6" s="99"/>
      <c r="P6" s="99"/>
      <c r="Q6" s="99"/>
      <c r="R6" s="99"/>
      <c r="S6" s="99"/>
    </row>
    <row r="7" spans="1:19" s="3" customFormat="1" ht="12.75">
      <c r="A7" s="96" t="s">
        <v>43</v>
      </c>
      <c r="B7" s="90"/>
      <c r="C7" s="91"/>
      <c r="D7" s="91"/>
      <c r="L7" s="99"/>
      <c r="M7" s="99"/>
      <c r="N7" s="99"/>
      <c r="O7" s="99"/>
      <c r="P7" s="99"/>
      <c r="Q7" s="99"/>
      <c r="R7" s="99"/>
      <c r="S7" s="99"/>
    </row>
    <row r="8" spans="12:19" s="3" customFormat="1" ht="12.75">
      <c r="L8" s="99"/>
      <c r="M8" s="99"/>
      <c r="N8" s="99"/>
      <c r="O8" s="99"/>
      <c r="P8" s="99"/>
      <c r="Q8" s="99"/>
      <c r="R8" s="99"/>
      <c r="S8" s="99"/>
    </row>
    <row r="9" spans="3:9" s="3" customFormat="1" ht="12.75">
      <c r="C9" s="6"/>
      <c r="D9" s="6"/>
      <c r="E9" s="6"/>
      <c r="F9" s="6"/>
      <c r="G9" s="6"/>
      <c r="H9" s="6"/>
      <c r="I9" s="6"/>
    </row>
    <row r="10" spans="1:12" s="3" customFormat="1" ht="12.75">
      <c r="A10" s="88" t="s">
        <v>19</v>
      </c>
      <c r="B10" s="65" t="s">
        <v>14</v>
      </c>
      <c r="C10" s="67" t="s">
        <v>1</v>
      </c>
      <c r="D10" s="67" t="s">
        <v>2</v>
      </c>
      <c r="E10" s="67" t="s">
        <v>3</v>
      </c>
      <c r="F10" s="67" t="s">
        <v>4</v>
      </c>
      <c r="G10" s="67" t="s">
        <v>5</v>
      </c>
      <c r="H10" s="67" t="s">
        <v>6</v>
      </c>
      <c r="I10" s="67" t="s">
        <v>7</v>
      </c>
      <c r="J10" s="65" t="s">
        <v>8</v>
      </c>
      <c r="K10" s="88" t="s">
        <v>19</v>
      </c>
      <c r="L10" s="65" t="s">
        <v>10</v>
      </c>
    </row>
    <row r="11" spans="1:12" ht="12.75">
      <c r="A11" s="129"/>
      <c r="B11" s="85">
        <v>35800</v>
      </c>
      <c r="C11" s="133">
        <v>0.0009196</v>
      </c>
      <c r="D11" s="133">
        <v>4.6E-05</v>
      </c>
      <c r="E11" s="133">
        <v>0.0003494</v>
      </c>
      <c r="F11" s="133">
        <v>0.0029426</v>
      </c>
      <c r="G11" s="133">
        <v>0.0171036</v>
      </c>
      <c r="H11" s="133">
        <v>0.0159082</v>
      </c>
      <c r="I11" s="133">
        <v>0.051219</v>
      </c>
      <c r="J11" s="133">
        <v>34.4320531</v>
      </c>
      <c r="K11" s="133"/>
      <c r="L11" s="134">
        <v>33.6382537</v>
      </c>
    </row>
    <row r="12" spans="1:12" ht="12.75">
      <c r="A12" s="129"/>
      <c r="B12" s="85">
        <v>35806</v>
      </c>
      <c r="C12" s="133">
        <v>0.0008916</v>
      </c>
      <c r="D12" s="133">
        <v>4.415E-05</v>
      </c>
      <c r="E12" s="133">
        <v>0.0003566</v>
      </c>
      <c r="F12" s="133">
        <v>0.0018449999999999999</v>
      </c>
      <c r="G12" s="133">
        <v>0.0131532</v>
      </c>
      <c r="H12" s="133">
        <v>0.0055614</v>
      </c>
      <c r="I12" s="133">
        <v>0.0564089</v>
      </c>
      <c r="J12" s="133">
        <v>22.6086782</v>
      </c>
      <c r="K12" s="133"/>
      <c r="L12" s="134">
        <v>20.6545165</v>
      </c>
    </row>
    <row r="13" spans="1:12" ht="12.75">
      <c r="A13" s="129"/>
      <c r="B13" s="85">
        <v>35812</v>
      </c>
      <c r="C13" s="133">
        <v>0.0008679</v>
      </c>
      <c r="D13" s="133">
        <v>4.37E-05</v>
      </c>
      <c r="E13" s="133">
        <v>0.000215</v>
      </c>
      <c r="F13" s="133">
        <v>0.00087405</v>
      </c>
      <c r="G13" s="133">
        <v>0.060307900000000005</v>
      </c>
      <c r="H13" s="133">
        <v>0.0042216</v>
      </c>
      <c r="I13" s="133">
        <v>0.0180924</v>
      </c>
      <c r="J13" s="133">
        <v>15.7082267</v>
      </c>
      <c r="K13" s="133"/>
      <c r="L13" s="134">
        <v>6.5075874</v>
      </c>
    </row>
    <row r="14" spans="1:12" ht="12.75">
      <c r="A14" s="129"/>
      <c r="B14" s="85">
        <v>35818</v>
      </c>
      <c r="C14" s="133">
        <v>0.00018585</v>
      </c>
      <c r="D14" s="133">
        <v>4.6450000000000004E-05</v>
      </c>
      <c r="E14" s="133">
        <v>9.290000000000001E-05</v>
      </c>
      <c r="F14" s="133">
        <v>0.0009292500000000001</v>
      </c>
      <c r="G14" s="133">
        <v>0.0055289</v>
      </c>
      <c r="H14" s="133">
        <v>0.006421</v>
      </c>
      <c r="I14" s="133">
        <v>0.0091065</v>
      </c>
      <c r="J14" s="133">
        <v>9.6536656</v>
      </c>
      <c r="K14" s="133"/>
      <c r="L14" s="134">
        <v>8.6767832</v>
      </c>
    </row>
    <row r="15" spans="1:12" ht="12.75">
      <c r="A15" s="129"/>
      <c r="B15" s="85">
        <v>35824</v>
      </c>
      <c r="C15" s="133">
        <v>0.0005134</v>
      </c>
      <c r="D15" s="133">
        <v>4.5050000000000004E-05</v>
      </c>
      <c r="E15" s="133">
        <v>0.0002883</v>
      </c>
      <c r="F15" s="133">
        <v>0.0009008</v>
      </c>
      <c r="G15" s="133">
        <v>0.0133316</v>
      </c>
      <c r="H15" s="133">
        <v>0.0048822</v>
      </c>
      <c r="I15" s="133">
        <v>0.0399047</v>
      </c>
      <c r="J15" s="133">
        <v>21.6938828</v>
      </c>
      <c r="K15" s="133"/>
      <c r="L15" s="134">
        <v>17.8565683</v>
      </c>
    </row>
    <row r="16" spans="1:12" ht="12.75">
      <c r="A16" s="129"/>
      <c r="B16" s="85">
        <v>35830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4">
        <v>14.7756815</v>
      </c>
    </row>
    <row r="17" spans="1:12" ht="12.75">
      <c r="A17" s="129"/>
      <c r="B17" s="85">
        <v>35836</v>
      </c>
      <c r="C17" s="133">
        <v>0.0020123</v>
      </c>
      <c r="D17" s="133">
        <v>0.0001993</v>
      </c>
      <c r="E17" s="133">
        <v>0.0005221000000000001</v>
      </c>
      <c r="F17" s="133">
        <v>0.003588</v>
      </c>
      <c r="G17" s="133">
        <v>0.018035100000000002</v>
      </c>
      <c r="H17" s="133">
        <v>0.0169909</v>
      </c>
      <c r="I17" s="133">
        <v>0.0912194</v>
      </c>
      <c r="J17" s="133">
        <v>37.8103284</v>
      </c>
      <c r="K17" s="133"/>
      <c r="L17" s="134">
        <v>29.8343016</v>
      </c>
    </row>
    <row r="18" spans="1:12" ht="12.75">
      <c r="A18" s="129"/>
      <c r="B18" s="85">
        <v>35842</v>
      </c>
      <c r="C18" s="133">
        <v>0.00018985</v>
      </c>
      <c r="D18" s="133">
        <v>4.745E-05</v>
      </c>
      <c r="E18" s="133">
        <v>0.0002278</v>
      </c>
      <c r="F18" s="133">
        <v>0.0022496</v>
      </c>
      <c r="G18" s="133">
        <v>0.009027</v>
      </c>
      <c r="H18" s="133">
        <v>0.0283815</v>
      </c>
      <c r="I18" s="133">
        <v>0.030469700000000002</v>
      </c>
      <c r="J18" s="133">
        <v>27.1053122</v>
      </c>
      <c r="K18" s="133"/>
      <c r="L18" s="134">
        <v>14.8699944</v>
      </c>
    </row>
    <row r="19" spans="1:12" ht="12.75">
      <c r="A19" s="129"/>
      <c r="B19" s="85">
        <v>35848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4"/>
    </row>
    <row r="20" spans="1:12" ht="12.75">
      <c r="A20" s="129"/>
      <c r="B20" s="130">
        <v>35854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4"/>
    </row>
    <row r="21" spans="1:12" ht="12.75">
      <c r="A21" s="129"/>
      <c r="B21" s="85">
        <v>35860</v>
      </c>
      <c r="C21" s="133"/>
      <c r="D21" s="133"/>
      <c r="E21" s="133"/>
      <c r="F21" s="133"/>
      <c r="G21" s="133"/>
      <c r="H21" s="133"/>
      <c r="I21" s="133"/>
      <c r="J21" s="133"/>
      <c r="K21" s="133"/>
      <c r="L21" s="134">
        <v>11.525031</v>
      </c>
    </row>
    <row r="22" spans="1:12" ht="12.75">
      <c r="A22" s="129"/>
      <c r="B22" s="85">
        <v>35866</v>
      </c>
      <c r="C22" s="133">
        <v>0.0009681000000000001</v>
      </c>
      <c r="D22" s="133">
        <v>5.205E-05</v>
      </c>
      <c r="E22" s="133">
        <v>0.0002811</v>
      </c>
      <c r="F22" s="133">
        <v>0.0023735</v>
      </c>
      <c r="G22" s="133">
        <v>0.0083072</v>
      </c>
      <c r="H22" s="133">
        <v>0.0056006</v>
      </c>
      <c r="I22" s="133">
        <v>0.0481983</v>
      </c>
      <c r="J22" s="133">
        <v>30.073345</v>
      </c>
      <c r="K22" s="133"/>
      <c r="L22" s="134">
        <v>11.9848062</v>
      </c>
    </row>
    <row r="23" spans="1:12" ht="12.75">
      <c r="A23" s="129"/>
      <c r="B23" s="85">
        <v>35872</v>
      </c>
      <c r="C23" s="133">
        <v>0.0008147</v>
      </c>
      <c r="D23" s="133">
        <v>5.155E-05</v>
      </c>
      <c r="E23" s="133">
        <v>0.0001753</v>
      </c>
      <c r="F23" s="133">
        <v>0.00103125</v>
      </c>
      <c r="G23" s="133">
        <v>0.0048367</v>
      </c>
      <c r="H23" s="133">
        <v>0.0092608</v>
      </c>
      <c r="I23" s="133">
        <v>0.0255755</v>
      </c>
      <c r="J23" s="133">
        <v>14.3232148</v>
      </c>
      <c r="K23" s="133"/>
      <c r="L23" s="134">
        <v>10.5441773</v>
      </c>
    </row>
    <row r="24" spans="1:12" ht="12.75">
      <c r="A24" s="129"/>
      <c r="B24" s="85">
        <v>35878</v>
      </c>
      <c r="C24" s="133">
        <v>0.0014025</v>
      </c>
      <c r="D24" s="133">
        <v>5.155E-05</v>
      </c>
      <c r="E24" s="133">
        <v>0.0002063</v>
      </c>
      <c r="F24" s="133">
        <v>0.0024854</v>
      </c>
      <c r="G24" s="133">
        <v>0.0100652</v>
      </c>
      <c r="H24" s="133">
        <v>0.0064042000000000005</v>
      </c>
      <c r="I24" s="133">
        <v>0.050635400000000004</v>
      </c>
      <c r="J24" s="133">
        <v>30.5657404</v>
      </c>
      <c r="K24" s="133"/>
      <c r="L24" s="134">
        <v>16.4906029</v>
      </c>
    </row>
    <row r="25" spans="1:12" ht="12.75">
      <c r="A25" s="129"/>
      <c r="B25" s="85">
        <v>35884</v>
      </c>
      <c r="C25" s="133">
        <v>0.0014307</v>
      </c>
      <c r="D25" s="133">
        <v>5.3E-05</v>
      </c>
      <c r="E25" s="133">
        <v>0.0005299</v>
      </c>
      <c r="F25" s="133">
        <v>0.0041436</v>
      </c>
      <c r="G25" s="133">
        <v>0.0174858</v>
      </c>
      <c r="H25" s="133">
        <v>0.0201352</v>
      </c>
      <c r="I25" s="133">
        <v>0.06538630000000001</v>
      </c>
      <c r="J25" s="133">
        <v>61.8479501</v>
      </c>
      <c r="K25" s="133"/>
      <c r="L25" s="134">
        <v>31.2340611</v>
      </c>
    </row>
    <row r="26" spans="1:12" ht="12.75">
      <c r="A26" s="129"/>
      <c r="B26" s="85">
        <v>35890</v>
      </c>
      <c r="C26" s="133">
        <v>0.0002082</v>
      </c>
      <c r="D26" s="133">
        <v>5.205E-05</v>
      </c>
      <c r="E26" s="133">
        <v>0.0001353</v>
      </c>
      <c r="F26" s="133">
        <v>0.001041</v>
      </c>
      <c r="G26" s="133">
        <v>0.0180093</v>
      </c>
      <c r="H26" s="133">
        <v>0.0017801</v>
      </c>
      <c r="I26" s="133">
        <v>0.0286275</v>
      </c>
      <c r="J26" s="133">
        <v>18.7380077</v>
      </c>
      <c r="K26" s="133"/>
      <c r="L26" s="134">
        <v>10.5748293</v>
      </c>
    </row>
    <row r="27" spans="1:12" ht="12.75">
      <c r="A27" s="129"/>
      <c r="B27" s="85">
        <v>35896</v>
      </c>
      <c r="C27" s="133">
        <v>0.0006823</v>
      </c>
      <c r="D27" s="133">
        <v>5.2499999999999995E-05</v>
      </c>
      <c r="E27" s="133">
        <v>0.0001889</v>
      </c>
      <c r="F27" s="133">
        <v>0.00104965</v>
      </c>
      <c r="G27" s="133">
        <v>0.0072742</v>
      </c>
      <c r="H27" s="133">
        <v>0.008323800000000001</v>
      </c>
      <c r="I27" s="133">
        <v>0.0172145</v>
      </c>
      <c r="J27" s="133">
        <v>22.2762263</v>
      </c>
      <c r="K27" s="133"/>
      <c r="L27" s="134">
        <v>13.3641321</v>
      </c>
    </row>
    <row r="28" spans="1:12" ht="12.75">
      <c r="A28" s="129"/>
      <c r="B28" s="85">
        <v>35902</v>
      </c>
      <c r="C28" s="133">
        <v>0.00020995</v>
      </c>
      <c r="D28" s="133">
        <v>5.2499999999999995E-05</v>
      </c>
      <c r="E28" s="133">
        <v>0.000126</v>
      </c>
      <c r="F28" s="133">
        <v>0.00104965</v>
      </c>
      <c r="G28" s="133">
        <v>0.0053428</v>
      </c>
      <c r="H28" s="133">
        <v>0.0027081</v>
      </c>
      <c r="I28" s="133">
        <v>0.015534999999999998</v>
      </c>
      <c r="J28" s="133">
        <v>37.3214263</v>
      </c>
      <c r="K28" s="133"/>
      <c r="L28" s="134">
        <v>14.8354122</v>
      </c>
    </row>
    <row r="29" spans="1:12" ht="12.75">
      <c r="A29" s="129"/>
      <c r="B29" s="85">
        <v>35908</v>
      </c>
      <c r="C29" s="133">
        <v>0.0010622000000000001</v>
      </c>
      <c r="D29" s="133">
        <v>5.155E-05</v>
      </c>
      <c r="E29" s="133">
        <v>0.0002784</v>
      </c>
      <c r="F29" s="133">
        <v>0.0022894</v>
      </c>
      <c r="G29" s="133">
        <v>0.0146441</v>
      </c>
      <c r="H29" s="133">
        <v>0.0081264</v>
      </c>
      <c r="I29" s="133">
        <v>0.042179</v>
      </c>
      <c r="J29" s="133">
        <v>43.5998659</v>
      </c>
      <c r="K29" s="133"/>
      <c r="L29" s="134">
        <v>22.2531184</v>
      </c>
    </row>
    <row r="30" spans="1:12" ht="12.75">
      <c r="A30" s="129"/>
      <c r="B30" s="85">
        <v>35914</v>
      </c>
      <c r="C30" s="133">
        <v>0.0012187</v>
      </c>
      <c r="D30" s="133">
        <v>5.3E-05</v>
      </c>
      <c r="E30" s="133">
        <v>0.0003285</v>
      </c>
      <c r="F30" s="133">
        <v>0.0030521</v>
      </c>
      <c r="G30" s="133">
        <v>0.0180157</v>
      </c>
      <c r="H30" s="133">
        <v>0.0079905</v>
      </c>
      <c r="I30" s="133">
        <v>0.062525</v>
      </c>
      <c r="J30" s="133">
        <v>64.9094358</v>
      </c>
      <c r="K30" s="133"/>
      <c r="L30" s="134">
        <v>32.871017</v>
      </c>
    </row>
    <row r="31" spans="1:12" ht="12.75">
      <c r="A31" s="129"/>
      <c r="B31" s="85">
        <v>35920</v>
      </c>
      <c r="C31" s="133">
        <v>0.0006662</v>
      </c>
      <c r="D31" s="133">
        <v>5.205E-05</v>
      </c>
      <c r="E31" s="133">
        <v>0.0001874</v>
      </c>
      <c r="F31" s="133">
        <v>0.001041</v>
      </c>
      <c r="G31" s="133">
        <v>0.0077034</v>
      </c>
      <c r="H31" s="133">
        <v>0.0091088</v>
      </c>
      <c r="I31" s="133">
        <v>0.0453876</v>
      </c>
      <c r="J31" s="133">
        <v>34.8445969</v>
      </c>
      <c r="K31" s="133"/>
      <c r="L31" s="134">
        <v>18.0650915</v>
      </c>
    </row>
    <row r="32" spans="1:12" ht="12.75">
      <c r="A32" s="129"/>
      <c r="B32" s="85">
        <v>35926</v>
      </c>
      <c r="C32" s="133">
        <v>0.000856</v>
      </c>
      <c r="D32" s="133">
        <v>5.155E-05</v>
      </c>
      <c r="E32" s="133">
        <v>0.0001856</v>
      </c>
      <c r="F32" s="133">
        <v>0.00103125</v>
      </c>
      <c r="G32" s="133">
        <v>0.0045892</v>
      </c>
      <c r="H32" s="133">
        <v>0.0331038</v>
      </c>
      <c r="I32" s="133">
        <v>0.0290819</v>
      </c>
      <c r="J32" s="133">
        <v>22.7452651</v>
      </c>
      <c r="K32" s="133"/>
      <c r="L32" s="134">
        <v>14.5241806</v>
      </c>
    </row>
    <row r="33" spans="1:12" ht="12.75">
      <c r="A33" s="129"/>
      <c r="B33" s="85">
        <v>35932</v>
      </c>
      <c r="C33" s="133">
        <v>0.0015366</v>
      </c>
      <c r="D33" s="133">
        <v>5.155E-05</v>
      </c>
      <c r="E33" s="133">
        <v>0.0002681</v>
      </c>
      <c r="F33" s="133">
        <v>0.0026297</v>
      </c>
      <c r="G33" s="133">
        <v>0.0133034</v>
      </c>
      <c r="H33" s="133">
        <v>0.0092608</v>
      </c>
      <c r="I33" s="133">
        <v>0.0418696</v>
      </c>
      <c r="J33" s="133">
        <v>57.9230807</v>
      </c>
      <c r="K33" s="133"/>
      <c r="L33" s="134"/>
    </row>
    <row r="34" spans="1:12" ht="12.75">
      <c r="A34" s="129"/>
      <c r="B34" s="85">
        <v>35938</v>
      </c>
      <c r="C34" s="133">
        <v>0.0015109000000000001</v>
      </c>
      <c r="D34" s="133">
        <v>5.3950000000000004E-05</v>
      </c>
      <c r="E34" s="133">
        <v>0.0001727</v>
      </c>
      <c r="F34" s="133">
        <v>0.0025361</v>
      </c>
      <c r="G34" s="133">
        <v>0.0098853</v>
      </c>
      <c r="H34" s="133">
        <v>0.0055362</v>
      </c>
      <c r="I34" s="133">
        <v>0.040792999999999996</v>
      </c>
      <c r="J34" s="133">
        <v>34.6536324</v>
      </c>
      <c r="K34" s="133"/>
      <c r="L34" s="134">
        <v>18.6110712</v>
      </c>
    </row>
    <row r="35" spans="1:12" ht="12.75">
      <c r="A35" s="129"/>
      <c r="B35" s="85">
        <v>35944</v>
      </c>
      <c r="C35" s="133">
        <v>0.0008828</v>
      </c>
      <c r="D35" s="133">
        <v>5.2550000000000003E-05</v>
      </c>
      <c r="E35" s="133">
        <v>0.00021020000000000001</v>
      </c>
      <c r="F35" s="133">
        <v>0.0021018</v>
      </c>
      <c r="G35" s="133">
        <v>0.0094687</v>
      </c>
      <c r="H35" s="133">
        <v>0.0122957</v>
      </c>
      <c r="I35" s="133">
        <v>0.0630549</v>
      </c>
      <c r="J35" s="133">
        <v>56.4574746</v>
      </c>
      <c r="K35" s="133"/>
      <c r="L35" s="134">
        <v>41.4976588</v>
      </c>
    </row>
    <row r="36" spans="1:12" ht="12.75">
      <c r="A36" s="129"/>
      <c r="B36" s="85">
        <v>35950</v>
      </c>
      <c r="C36" s="133">
        <v>0.0007079</v>
      </c>
      <c r="D36" s="133">
        <v>5.205E-05</v>
      </c>
      <c r="E36" s="133">
        <v>0.0002394</v>
      </c>
      <c r="F36" s="133">
        <v>0.0022798000000000002</v>
      </c>
      <c r="G36" s="133">
        <v>0.0090567</v>
      </c>
      <c r="H36" s="133">
        <v>0.0019259000000000001</v>
      </c>
      <c r="I36" s="133">
        <v>0.0280029</v>
      </c>
      <c r="J36" s="133">
        <v>36.984431</v>
      </c>
      <c r="K36" s="133"/>
      <c r="L36" s="134"/>
    </row>
    <row r="37" spans="1:12" ht="12.75">
      <c r="A37" s="129"/>
      <c r="B37" s="85">
        <v>35956</v>
      </c>
      <c r="C37" s="133">
        <v>0.0005724</v>
      </c>
      <c r="D37" s="133">
        <v>5.02E-05</v>
      </c>
      <c r="E37" s="133">
        <v>0.0001607</v>
      </c>
      <c r="F37" s="133">
        <v>0.002812</v>
      </c>
      <c r="G37" s="133">
        <v>0.0079238</v>
      </c>
      <c r="H37" s="133">
        <v>0.0071807</v>
      </c>
      <c r="I37" s="133">
        <v>0.0610607</v>
      </c>
      <c r="J37" s="133">
        <v>35.4011203</v>
      </c>
      <c r="K37" s="133"/>
      <c r="L37" s="134"/>
    </row>
    <row r="38" spans="1:12" ht="12.75">
      <c r="A38" s="129"/>
      <c r="B38" s="85">
        <v>35962</v>
      </c>
      <c r="C38" s="133">
        <v>0.0005626</v>
      </c>
      <c r="D38" s="133">
        <v>5.115E-05</v>
      </c>
      <c r="E38" s="133">
        <v>0.00021480000000000002</v>
      </c>
      <c r="F38" s="133">
        <v>0.0010229</v>
      </c>
      <c r="G38" s="133">
        <v>0.0102291</v>
      </c>
      <c r="H38" s="133">
        <v>0.0038768</v>
      </c>
      <c r="I38" s="133">
        <v>0.0388704</v>
      </c>
      <c r="J38" s="133">
        <v>28.0446882</v>
      </c>
      <c r="K38" s="133"/>
      <c r="L38" s="134"/>
    </row>
    <row r="39" spans="1:12" ht="12.75">
      <c r="A39" s="129"/>
      <c r="B39" s="85">
        <v>35968</v>
      </c>
      <c r="C39" s="133">
        <v>0.0008489999999999999</v>
      </c>
      <c r="D39" s="133">
        <v>5.115E-05</v>
      </c>
      <c r="E39" s="133">
        <v>0.0001841</v>
      </c>
      <c r="F39" s="133">
        <v>0.0076002000000000005</v>
      </c>
      <c r="G39" s="133">
        <v>0.0059533</v>
      </c>
      <c r="H39" s="133">
        <v>0.0116611</v>
      </c>
      <c r="I39" s="133">
        <v>0.062192700000000004</v>
      </c>
      <c r="J39" s="133">
        <v>56.0041339</v>
      </c>
      <c r="K39" s="133"/>
      <c r="L39" s="134">
        <v>46.4679441</v>
      </c>
    </row>
    <row r="40" spans="1:12" ht="12.75">
      <c r="A40" s="129"/>
      <c r="B40" s="85">
        <v>35974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4"/>
    </row>
    <row r="41" spans="1:12" ht="12.75">
      <c r="A41" s="129"/>
      <c r="B41" s="85">
        <v>35980</v>
      </c>
      <c r="C41" s="133">
        <v>0.001163</v>
      </c>
      <c r="D41" s="133">
        <v>4.58E-05</v>
      </c>
      <c r="E41" s="133">
        <v>0.0001923</v>
      </c>
      <c r="F41" s="133">
        <v>0.001923</v>
      </c>
      <c r="G41" s="133">
        <v>0.0150181</v>
      </c>
      <c r="H41" s="133">
        <v>0.0052472000000000005</v>
      </c>
      <c r="I41" s="133">
        <v>0.0225271</v>
      </c>
      <c r="J41" s="133">
        <v>40.8519458</v>
      </c>
      <c r="K41" s="133"/>
      <c r="L41" s="134">
        <v>36.1076769</v>
      </c>
    </row>
    <row r="42" spans="1:12" ht="12.75">
      <c r="A42" s="129"/>
      <c r="B42" s="85">
        <v>35986</v>
      </c>
      <c r="C42" s="133">
        <v>0.0009367000000000001</v>
      </c>
      <c r="D42" s="133">
        <v>4.73E-05</v>
      </c>
      <c r="E42" s="133">
        <v>0.0001608</v>
      </c>
      <c r="F42" s="133">
        <v>0.00094615</v>
      </c>
      <c r="G42" s="133">
        <v>0.0086479</v>
      </c>
      <c r="H42" s="133">
        <v>0.0019869</v>
      </c>
      <c r="I42" s="133">
        <v>0.0242217</v>
      </c>
      <c r="J42" s="133">
        <v>28.6213733</v>
      </c>
      <c r="K42" s="133"/>
      <c r="L42" s="134">
        <v>22.8661519</v>
      </c>
    </row>
    <row r="43" spans="1:12" ht="12.75">
      <c r="A43" s="129"/>
      <c r="B43" s="85">
        <v>35992</v>
      </c>
      <c r="C43" s="133"/>
      <c r="D43" s="133"/>
      <c r="E43" s="133"/>
      <c r="F43" s="133"/>
      <c r="G43" s="133"/>
      <c r="H43" s="133"/>
      <c r="I43" s="133"/>
      <c r="J43" s="133"/>
      <c r="K43" s="133"/>
      <c r="L43" s="134">
        <v>44.6594966</v>
      </c>
    </row>
    <row r="44" spans="1:12" ht="12.75">
      <c r="A44" s="129"/>
      <c r="B44" s="85">
        <v>35998</v>
      </c>
      <c r="C44" s="133">
        <v>0.0016115</v>
      </c>
      <c r="D44" s="133">
        <v>5.07E-05</v>
      </c>
      <c r="E44" s="133">
        <v>0.0004865</v>
      </c>
      <c r="F44" s="133">
        <v>0.0053716</v>
      </c>
      <c r="G44" s="133">
        <v>0.0211824</v>
      </c>
      <c r="H44" s="133">
        <v>0.0083513</v>
      </c>
      <c r="I44" s="133">
        <v>0.0980065</v>
      </c>
      <c r="J44" s="133">
        <v>78.3219052</v>
      </c>
      <c r="K44" s="133"/>
      <c r="L44" s="134"/>
    </row>
    <row r="45" spans="1:12" ht="12.75">
      <c r="A45" s="129"/>
      <c r="B45" s="85">
        <v>36004</v>
      </c>
      <c r="C45" s="133">
        <v>0.0006459</v>
      </c>
      <c r="D45" s="133">
        <v>4.8950000000000004E-05</v>
      </c>
      <c r="E45" s="133">
        <v>0.00023490000000000002</v>
      </c>
      <c r="F45" s="133">
        <v>0.0035037000000000002</v>
      </c>
      <c r="G45" s="133">
        <v>0.0141908</v>
      </c>
      <c r="H45" s="133">
        <v>0.0091017</v>
      </c>
      <c r="I45" s="133">
        <v>0.0421811</v>
      </c>
      <c r="J45" s="133">
        <v>35.2052564</v>
      </c>
      <c r="K45" s="133"/>
      <c r="L45" s="134"/>
    </row>
    <row r="46" spans="1:12" ht="12.75">
      <c r="A46" s="129"/>
      <c r="B46" s="85">
        <v>36010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4"/>
    </row>
    <row r="47" spans="1:12" ht="12.75">
      <c r="A47" s="129"/>
      <c r="B47" s="85">
        <v>36016</v>
      </c>
      <c r="C47" s="133">
        <v>0.0001975</v>
      </c>
      <c r="D47" s="133">
        <v>4.935E-05</v>
      </c>
      <c r="E47" s="133">
        <v>2.47E-05</v>
      </c>
      <c r="F47" s="133">
        <v>0.00098745</v>
      </c>
      <c r="G47" s="133">
        <v>0.0022316000000000003</v>
      </c>
      <c r="H47" s="133">
        <v>0.0059345000000000005</v>
      </c>
      <c r="I47" s="133">
        <v>0.0089758</v>
      </c>
      <c r="J47" s="133">
        <v>22.4367552</v>
      </c>
      <c r="K47" s="133"/>
      <c r="L47" s="134">
        <v>14.8967156</v>
      </c>
    </row>
    <row r="48" spans="1:12" ht="12.75">
      <c r="A48" s="129"/>
      <c r="B48" s="85">
        <v>36022</v>
      </c>
      <c r="C48" s="133">
        <v>0.0007003000000000001</v>
      </c>
      <c r="D48" s="133">
        <v>4.93E-05</v>
      </c>
      <c r="E48" s="133">
        <v>0.0001381</v>
      </c>
      <c r="F48" s="133">
        <v>0.00098635</v>
      </c>
      <c r="G48" s="133">
        <v>0.0047837</v>
      </c>
      <c r="H48" s="133">
        <v>0.006065999999999999</v>
      </c>
      <c r="I48" s="133">
        <v>0.0219952</v>
      </c>
      <c r="J48" s="133">
        <v>25.3158898</v>
      </c>
      <c r="K48" s="133"/>
      <c r="L48" s="134">
        <v>19.3412089</v>
      </c>
    </row>
    <row r="49" spans="1:12" ht="12.75">
      <c r="A49" s="129"/>
      <c r="B49" s="85">
        <v>36028</v>
      </c>
      <c r="C49" s="133">
        <v>0.0017977</v>
      </c>
      <c r="D49" s="133">
        <v>5.02E-05</v>
      </c>
      <c r="E49" s="133">
        <v>0.000474</v>
      </c>
      <c r="F49" s="133">
        <v>0.0031936</v>
      </c>
      <c r="G49" s="133">
        <v>0.0191819</v>
      </c>
      <c r="H49" s="133">
        <v>0.0089884</v>
      </c>
      <c r="I49" s="133">
        <v>0.096512</v>
      </c>
      <c r="J49" s="133">
        <v>56.2679744</v>
      </c>
      <c r="K49" s="133"/>
      <c r="L49" s="134">
        <v>41.9621474</v>
      </c>
    </row>
    <row r="50" spans="1:12" ht="12.75">
      <c r="A50" s="129"/>
      <c r="B50" s="85">
        <v>36034</v>
      </c>
      <c r="C50" s="133">
        <v>0.0007702</v>
      </c>
      <c r="D50" s="133">
        <v>4.935E-05</v>
      </c>
      <c r="E50" s="133">
        <v>0.00022710000000000002</v>
      </c>
      <c r="F50" s="133">
        <v>0.0029327</v>
      </c>
      <c r="G50" s="133">
        <v>0.0078995</v>
      </c>
      <c r="H50" s="133">
        <v>0.0029623</v>
      </c>
      <c r="I50" s="133">
        <v>0.01965</v>
      </c>
      <c r="J50" s="133">
        <v>44.1603618</v>
      </c>
      <c r="K50" s="133"/>
      <c r="L50" s="134">
        <v>29.6095211</v>
      </c>
    </row>
    <row r="51" spans="1:12" ht="12.75">
      <c r="A51" s="129"/>
      <c r="B51" s="85">
        <v>36040</v>
      </c>
      <c r="C51" s="133">
        <v>0.0007062</v>
      </c>
      <c r="D51" s="133">
        <v>5.35E-05</v>
      </c>
      <c r="E51" s="133">
        <v>0.0001926</v>
      </c>
      <c r="F51" s="133">
        <v>0.0026858</v>
      </c>
      <c r="G51" s="133">
        <v>0.0061098</v>
      </c>
      <c r="H51" s="133">
        <v>0.0076614000000000005</v>
      </c>
      <c r="I51" s="133">
        <v>0.022256500000000002</v>
      </c>
      <c r="J51" s="133">
        <v>32.2492817</v>
      </c>
      <c r="K51" s="133"/>
      <c r="L51" s="134">
        <v>25.9619714</v>
      </c>
    </row>
    <row r="52" spans="1:12" ht="12.75">
      <c r="A52" s="129"/>
      <c r="B52" s="85">
        <v>36046</v>
      </c>
      <c r="C52" s="133">
        <v>0.000194</v>
      </c>
      <c r="D52" s="133">
        <v>4.85E-05</v>
      </c>
      <c r="E52" s="133">
        <v>7.76E-05</v>
      </c>
      <c r="F52" s="133">
        <v>0.0009701</v>
      </c>
      <c r="G52" s="133">
        <v>0.0038124</v>
      </c>
      <c r="H52" s="133">
        <v>0.0013969</v>
      </c>
      <c r="I52" s="133">
        <v>0.013484</v>
      </c>
      <c r="J52" s="133">
        <v>17.030208</v>
      </c>
      <c r="K52" s="133"/>
      <c r="L52" s="134">
        <v>11.1265592</v>
      </c>
    </row>
    <row r="53" spans="1:12" ht="12.75">
      <c r="A53" s="129"/>
      <c r="B53" s="85">
        <v>36052</v>
      </c>
      <c r="C53" s="133">
        <v>0.0007432000000000001</v>
      </c>
      <c r="D53" s="133">
        <v>5.02E-05</v>
      </c>
      <c r="E53" s="133">
        <v>0.0001406</v>
      </c>
      <c r="F53" s="133">
        <v>0.0023299</v>
      </c>
      <c r="G53" s="133">
        <v>0.0059856</v>
      </c>
      <c r="H53" s="133">
        <v>0.006317</v>
      </c>
      <c r="I53" s="133">
        <v>0.0206883</v>
      </c>
      <c r="J53" s="133">
        <v>44.9418477</v>
      </c>
      <c r="K53" s="133"/>
      <c r="L53" s="134">
        <v>36.2161386</v>
      </c>
    </row>
    <row r="54" spans="1:12" ht="12.75">
      <c r="A54" s="129"/>
      <c r="B54" s="85">
        <v>36058</v>
      </c>
      <c r="C54" s="133">
        <v>0.000705</v>
      </c>
      <c r="D54" s="133">
        <v>5.11E-05</v>
      </c>
      <c r="E54" s="133">
        <v>0.00011240000000000001</v>
      </c>
      <c r="F54" s="133">
        <v>0.0029323</v>
      </c>
      <c r="G54" s="133">
        <v>0.006161</v>
      </c>
      <c r="H54" s="133">
        <v>0.0097983</v>
      </c>
      <c r="I54" s="133">
        <v>0.0218649</v>
      </c>
      <c r="J54" s="133">
        <v>41.6068157</v>
      </c>
      <c r="K54" s="133"/>
      <c r="L54" s="134">
        <v>33.1666894</v>
      </c>
    </row>
    <row r="55" spans="1:12" ht="12.75">
      <c r="A55" s="129"/>
      <c r="B55" s="85">
        <v>36064</v>
      </c>
      <c r="C55" s="133">
        <v>0.00132</v>
      </c>
      <c r="D55" s="133">
        <v>5.155E-05</v>
      </c>
      <c r="E55" s="133">
        <v>0.0002681</v>
      </c>
      <c r="F55" s="133">
        <v>0.0040529</v>
      </c>
      <c r="G55" s="133">
        <v>0.0144378</v>
      </c>
      <c r="H55" s="133">
        <v>0.0064454000000000004</v>
      </c>
      <c r="I55" s="133">
        <v>0.0570293</v>
      </c>
      <c r="J55" s="133">
        <v>48.9567482</v>
      </c>
      <c r="K55" s="133"/>
      <c r="L55" s="134">
        <v>41.8749102</v>
      </c>
    </row>
    <row r="56" spans="1:12" ht="12.75">
      <c r="A56" s="129"/>
      <c r="B56" s="85">
        <v>36070</v>
      </c>
      <c r="C56" s="133">
        <v>0.0013671</v>
      </c>
      <c r="D56" s="133">
        <v>5.3E-05</v>
      </c>
      <c r="E56" s="133">
        <v>0.0002649</v>
      </c>
      <c r="F56" s="133">
        <v>0.0034018</v>
      </c>
      <c r="G56" s="133">
        <v>0.0113393</v>
      </c>
      <c r="H56" s="133">
        <v>0.0040376</v>
      </c>
      <c r="I56" s="133">
        <v>0.050232</v>
      </c>
      <c r="J56" s="133">
        <v>25.5810883</v>
      </c>
      <c r="K56" s="133"/>
      <c r="L56" s="134">
        <v>17.6553666</v>
      </c>
    </row>
    <row r="57" spans="1:12" ht="12.75">
      <c r="A57" s="129"/>
      <c r="B57" s="85">
        <v>36076</v>
      </c>
      <c r="C57" s="133">
        <v>0.0004476</v>
      </c>
      <c r="D57" s="133">
        <v>5.205E-05</v>
      </c>
      <c r="E57" s="133">
        <v>6.25E-05</v>
      </c>
      <c r="F57" s="133">
        <v>0.0026441</v>
      </c>
      <c r="G57" s="133">
        <v>0.0073703</v>
      </c>
      <c r="H57" s="133">
        <v>0.0268578</v>
      </c>
      <c r="I57" s="133">
        <v>0.013637100000000001</v>
      </c>
      <c r="J57" s="133">
        <v>23.2200923</v>
      </c>
      <c r="K57" s="133"/>
      <c r="L57" s="134"/>
    </row>
    <row r="58" spans="1:12" ht="12.75">
      <c r="A58" s="129"/>
      <c r="B58" s="85">
        <v>36082</v>
      </c>
      <c r="C58" s="133">
        <v>0.0012422</v>
      </c>
      <c r="D58" s="133">
        <v>5.0900000000000004E-05</v>
      </c>
      <c r="E58" s="133">
        <v>0.0003055</v>
      </c>
      <c r="F58" s="133">
        <v>0.0024131</v>
      </c>
      <c r="G58" s="133">
        <v>0.0132364</v>
      </c>
      <c r="H58" s="133">
        <v>0.0035637</v>
      </c>
      <c r="I58" s="133">
        <v>0.0435784</v>
      </c>
      <c r="J58" s="133">
        <v>22.739516</v>
      </c>
      <c r="K58" s="133"/>
      <c r="L58" s="134">
        <v>14.9328696</v>
      </c>
    </row>
    <row r="59" spans="1:12" ht="12.75">
      <c r="A59" s="129"/>
      <c r="B59" s="85">
        <v>36088</v>
      </c>
      <c r="C59" s="133">
        <v>0.001156</v>
      </c>
      <c r="D59" s="133">
        <v>5.2550000000000003E-05</v>
      </c>
      <c r="E59" s="133">
        <v>0.00062</v>
      </c>
      <c r="F59" s="133">
        <v>0.0038148</v>
      </c>
      <c r="G59" s="133">
        <v>0.0294256</v>
      </c>
      <c r="H59" s="133">
        <v>0.0046556</v>
      </c>
      <c r="I59" s="133">
        <v>0.1240079</v>
      </c>
      <c r="J59" s="133">
        <v>44.5471077</v>
      </c>
      <c r="K59" s="133"/>
      <c r="L59" s="134">
        <v>21.2518313</v>
      </c>
    </row>
    <row r="60" spans="1:12" ht="12.75">
      <c r="A60" s="129"/>
      <c r="B60" s="85">
        <v>36094</v>
      </c>
      <c r="C60" s="133">
        <v>0.0006823</v>
      </c>
      <c r="D60" s="133">
        <v>5.2499999999999995E-05</v>
      </c>
      <c r="E60" s="133">
        <v>0.00016790000000000002</v>
      </c>
      <c r="F60" s="133">
        <v>0.0021098000000000002</v>
      </c>
      <c r="G60" s="133">
        <v>0.0076835</v>
      </c>
      <c r="H60" s="133">
        <v>0.0046395</v>
      </c>
      <c r="I60" s="133">
        <v>0.0204685</v>
      </c>
      <c r="J60" s="133">
        <v>35.1929387</v>
      </c>
      <c r="K60" s="133"/>
      <c r="L60" s="134">
        <v>20.3401403</v>
      </c>
    </row>
    <row r="61" spans="1:12" ht="12.75">
      <c r="A61" s="129"/>
      <c r="B61" s="85">
        <v>36100</v>
      </c>
      <c r="C61" s="133">
        <v>0.0012202</v>
      </c>
      <c r="D61" s="133">
        <v>4.765E-05</v>
      </c>
      <c r="E61" s="133">
        <v>0.0002669</v>
      </c>
      <c r="F61" s="133">
        <v>0.0009533</v>
      </c>
      <c r="G61" s="133">
        <v>0.009209</v>
      </c>
      <c r="H61" s="133">
        <v>0.001287</v>
      </c>
      <c r="I61" s="133">
        <v>0.0207822</v>
      </c>
      <c r="J61" s="133">
        <v>21.5025175</v>
      </c>
      <c r="K61" s="133"/>
      <c r="L61" s="134">
        <v>12.6284914</v>
      </c>
    </row>
    <row r="62" spans="1:12" ht="12.75">
      <c r="A62" s="129"/>
      <c r="B62" s="85">
        <v>36106</v>
      </c>
      <c r="C62" s="133">
        <v>0.0009973</v>
      </c>
      <c r="D62" s="133">
        <v>4.6150000000000004E-05</v>
      </c>
      <c r="E62" s="133">
        <v>0.0002493</v>
      </c>
      <c r="F62" s="133">
        <v>0.0009234</v>
      </c>
      <c r="G62" s="133">
        <v>0.0076273</v>
      </c>
      <c r="H62" s="133">
        <v>0.0044046</v>
      </c>
      <c r="I62" s="133">
        <v>0.0204071</v>
      </c>
      <c r="J62" s="133">
        <v>25.2138914</v>
      </c>
      <c r="K62" s="133"/>
      <c r="L62" s="134">
        <v>15.3258391</v>
      </c>
    </row>
    <row r="63" spans="1:12" ht="12.75">
      <c r="A63" s="129"/>
      <c r="B63" s="85">
        <v>36112</v>
      </c>
      <c r="C63" s="133"/>
      <c r="D63" s="133"/>
      <c r="E63" s="133"/>
      <c r="F63" s="133"/>
      <c r="G63" s="133"/>
      <c r="H63" s="133"/>
      <c r="I63" s="133"/>
      <c r="J63" s="133"/>
      <c r="K63" s="133"/>
      <c r="L63" s="134"/>
    </row>
    <row r="64" spans="1:12" ht="12.75">
      <c r="A64" s="129"/>
      <c r="B64" s="85">
        <v>36118</v>
      </c>
      <c r="C64" s="133"/>
      <c r="D64" s="133"/>
      <c r="E64" s="133"/>
      <c r="F64" s="133"/>
      <c r="G64" s="133"/>
      <c r="H64" s="133"/>
      <c r="I64" s="133"/>
      <c r="J64" s="133"/>
      <c r="K64" s="133"/>
      <c r="L64" s="134">
        <v>27.5117508</v>
      </c>
    </row>
    <row r="65" spans="1:12" ht="12.75">
      <c r="A65" s="129"/>
      <c r="B65" s="85">
        <v>36124</v>
      </c>
      <c r="C65" s="133"/>
      <c r="D65" s="133"/>
      <c r="E65" s="133"/>
      <c r="F65" s="133"/>
      <c r="G65" s="133"/>
      <c r="H65" s="133"/>
      <c r="I65" s="133"/>
      <c r="J65" s="133"/>
      <c r="K65" s="133"/>
      <c r="L65" s="134">
        <v>14.2642447</v>
      </c>
    </row>
    <row r="66" spans="1:12" ht="12.75">
      <c r="A66" s="129"/>
      <c r="B66" s="85">
        <v>36130</v>
      </c>
      <c r="C66" s="133">
        <v>0.0013151</v>
      </c>
      <c r="D66" s="133">
        <v>4.5050000000000004E-05</v>
      </c>
      <c r="E66" s="133">
        <v>0.0009638</v>
      </c>
      <c r="F66" s="133">
        <v>0.0031888</v>
      </c>
      <c r="G66" s="133">
        <v>0.0245013</v>
      </c>
      <c r="H66" s="133">
        <v>0.009278100000000001</v>
      </c>
      <c r="I66" s="133">
        <v>0.1071933</v>
      </c>
      <c r="J66" s="133">
        <v>29.0252636</v>
      </c>
      <c r="K66" s="133"/>
      <c r="L66" s="134">
        <v>20.784758</v>
      </c>
    </row>
    <row r="67" spans="1:12" ht="12.75">
      <c r="A67" s="129"/>
      <c r="B67" s="85">
        <v>36136</v>
      </c>
      <c r="C67" s="133"/>
      <c r="D67" s="133"/>
      <c r="E67" s="133"/>
      <c r="F67" s="133"/>
      <c r="G67" s="133"/>
      <c r="H67" s="133"/>
      <c r="I67" s="133"/>
      <c r="J67" s="133"/>
      <c r="K67" s="133"/>
      <c r="L67" s="134">
        <v>11.9979432</v>
      </c>
    </row>
    <row r="68" spans="1:12" ht="12.75">
      <c r="A68" s="129"/>
      <c r="B68" s="85">
        <v>36142</v>
      </c>
      <c r="C68" s="133">
        <v>0.0012649999999999998</v>
      </c>
      <c r="D68" s="133">
        <v>4.5499999999999995E-05</v>
      </c>
      <c r="E68" s="133">
        <v>0.0003913</v>
      </c>
      <c r="F68" s="133">
        <v>0.00091005</v>
      </c>
      <c r="G68" s="133">
        <v>0.012832</v>
      </c>
      <c r="H68" s="133">
        <v>0.0030396</v>
      </c>
      <c r="I68" s="133">
        <v>0.0321255</v>
      </c>
      <c r="J68" s="133">
        <v>20.4765857</v>
      </c>
      <c r="K68" s="133"/>
      <c r="L68" s="134">
        <v>14.0705805</v>
      </c>
    </row>
    <row r="69" spans="1:12" ht="12.75">
      <c r="A69" s="129"/>
      <c r="B69" s="85">
        <v>36148</v>
      </c>
      <c r="C69" s="133">
        <v>0.00019835</v>
      </c>
      <c r="D69" s="133">
        <v>4.96E-05</v>
      </c>
      <c r="E69" s="133">
        <v>2.48E-05</v>
      </c>
      <c r="F69" s="133">
        <v>0.00099185</v>
      </c>
      <c r="G69" s="133">
        <v>0.0019837</v>
      </c>
      <c r="H69" s="133">
        <v>0.00049595</v>
      </c>
      <c r="I69" s="133">
        <v>0.00099185</v>
      </c>
      <c r="J69" s="133">
        <v>22.427386</v>
      </c>
      <c r="K69" s="133"/>
      <c r="L69" s="134">
        <v>17.0773643</v>
      </c>
    </row>
    <row r="70" spans="1:12" ht="12.75">
      <c r="A70" s="129"/>
      <c r="B70" s="85">
        <v>36154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4">
        <v>41.1608269</v>
      </c>
    </row>
    <row r="71" spans="1:12" ht="12.75">
      <c r="A71" s="129"/>
      <c r="B71" s="85">
        <v>36160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</row>
    <row r="72" spans="1:12" ht="12.75">
      <c r="A72" s="129"/>
      <c r="B72" s="132"/>
      <c r="C72" s="133"/>
      <c r="D72" s="133"/>
      <c r="E72" s="133"/>
      <c r="F72" s="133"/>
      <c r="G72" s="133"/>
      <c r="H72" s="133"/>
      <c r="I72" s="133"/>
      <c r="J72" s="133"/>
      <c r="K72" s="133"/>
      <c r="L72" s="133"/>
    </row>
    <row r="73" spans="1:12" ht="12.75">
      <c r="A73" s="129"/>
      <c r="B73" s="132"/>
      <c r="C73" s="133"/>
      <c r="D73" s="133"/>
      <c r="E73" s="133"/>
      <c r="F73" s="133"/>
      <c r="G73" s="133"/>
      <c r="H73" s="133"/>
      <c r="I73" s="133"/>
      <c r="J73" s="133"/>
      <c r="K73" s="133"/>
      <c r="L73" s="133"/>
    </row>
    <row r="74" spans="1:12" ht="12.75">
      <c r="A74" s="129"/>
      <c r="B74" s="65" t="s">
        <v>9</v>
      </c>
      <c r="C74" s="135">
        <f aca="true" t="shared" si="0" ref="C74:I74">AVERAGE(C11:C71)</f>
        <v>0.0008980125</v>
      </c>
      <c r="D74" s="135">
        <f t="shared" si="0"/>
        <v>5.3100000000000024E-05</v>
      </c>
      <c r="E74" s="135">
        <f t="shared" si="0"/>
        <v>0.0002535708333333334</v>
      </c>
      <c r="F74" s="135">
        <f t="shared" si="0"/>
        <v>0.002272211458333333</v>
      </c>
      <c r="G74" s="135">
        <f t="shared" si="0"/>
        <v>0.011946502083333331</v>
      </c>
      <c r="H74" s="135">
        <f t="shared" si="0"/>
        <v>0.008107563541666666</v>
      </c>
      <c r="I74" s="135">
        <f t="shared" si="0"/>
        <v>0.04094639687499999</v>
      </c>
      <c r="J74" s="135">
        <f>AVERAGE(J11:J71)</f>
        <v>34.200386099999996</v>
      </c>
      <c r="K74" s="135"/>
      <c r="L74" s="135">
        <f>AVERAGE(L11:L71)</f>
        <v>22.259333629166676</v>
      </c>
    </row>
    <row r="75" spans="1:12" ht="12.75">
      <c r="A75" s="129"/>
      <c r="B75" s="65" t="s">
        <v>11</v>
      </c>
      <c r="C75" s="133">
        <f aca="true" t="shared" si="1" ref="C75:I75">MIN(C11:C71)</f>
        <v>0.00018585</v>
      </c>
      <c r="D75" s="133">
        <f t="shared" si="1"/>
        <v>4.37E-05</v>
      </c>
      <c r="E75" s="133">
        <f t="shared" si="1"/>
        <v>2.47E-05</v>
      </c>
      <c r="F75" s="133">
        <f t="shared" si="1"/>
        <v>0.00087405</v>
      </c>
      <c r="G75" s="133">
        <f t="shared" si="1"/>
        <v>0.0019837</v>
      </c>
      <c r="H75" s="133">
        <f t="shared" si="1"/>
        <v>0.00049595</v>
      </c>
      <c r="I75" s="133">
        <f t="shared" si="1"/>
        <v>0.00099185</v>
      </c>
      <c r="J75" s="133">
        <f>MIN(J11:J71)</f>
        <v>9.6536656</v>
      </c>
      <c r="K75" s="133"/>
      <c r="L75" s="133">
        <f>MIN(L11:L71)</f>
        <v>6.5075874</v>
      </c>
    </row>
    <row r="76" spans="1:12" ht="12.75">
      <c r="A76" s="129"/>
      <c r="B76" s="65" t="s">
        <v>12</v>
      </c>
      <c r="C76" s="133">
        <f aca="true" t="shared" si="2" ref="C76:I76">MAX(C11:C71)</f>
        <v>0.0020123</v>
      </c>
      <c r="D76" s="133">
        <f t="shared" si="2"/>
        <v>0.0001993</v>
      </c>
      <c r="E76" s="133">
        <f t="shared" si="2"/>
        <v>0.0009638</v>
      </c>
      <c r="F76" s="133">
        <f t="shared" si="2"/>
        <v>0.0076002000000000005</v>
      </c>
      <c r="G76" s="133">
        <f t="shared" si="2"/>
        <v>0.060307900000000005</v>
      </c>
      <c r="H76" s="133">
        <f t="shared" si="2"/>
        <v>0.0331038</v>
      </c>
      <c r="I76" s="133">
        <f t="shared" si="2"/>
        <v>0.1240079</v>
      </c>
      <c r="J76" s="133">
        <f>MAX(J11:J71)</f>
        <v>78.3219052</v>
      </c>
      <c r="K76" s="133"/>
      <c r="L76" s="133">
        <f>MAX(L11:L71)</f>
        <v>46.4679441</v>
      </c>
    </row>
    <row r="77" spans="1:12" ht="12.75">
      <c r="A77" s="129"/>
      <c r="B77" s="65" t="s">
        <v>13</v>
      </c>
      <c r="C77" s="133">
        <f aca="true" t="shared" si="3" ref="C77:I77">STDEVP(C11:C71)</f>
        <v>0.00044510149503839764</v>
      </c>
      <c r="D77" s="133">
        <f t="shared" si="3"/>
        <v>2.149850527749926E-05</v>
      </c>
      <c r="E77" s="133">
        <f t="shared" si="3"/>
        <v>0.0001637097939932292</v>
      </c>
      <c r="F77" s="133">
        <f t="shared" si="3"/>
        <v>0.0013427205892732447</v>
      </c>
      <c r="G77" s="133">
        <f t="shared" si="3"/>
        <v>0.009104320662339615</v>
      </c>
      <c r="H77" s="133">
        <f t="shared" si="3"/>
        <v>0.00680960655503296</v>
      </c>
      <c r="I77" s="133">
        <f t="shared" si="3"/>
        <v>0.026998820998371885</v>
      </c>
      <c r="J77" s="133">
        <f>STDEVP(J11:J71)</f>
        <v>14.55340903926638</v>
      </c>
      <c r="K77" s="133"/>
      <c r="L77" s="133">
        <f>STDEVP(L11:L71)</f>
        <v>10.762363083271573</v>
      </c>
    </row>
  </sheetData>
  <printOptions/>
  <pageMargins left="0.75" right="0.75" top="0.75" bottom="1.75" header="0.25" footer="0.25"/>
  <pageSetup fitToHeight="0" fitToWidth="1" horizontalDpi="600" verticalDpi="600" orientation="portrait" scale="85" r:id="rId1"/>
  <headerFooter alignWithMargins="0">
    <oddHeader>&amp;L&amp;"Arial,Bold"&amp;16Pennsylvania DEP Air Sampling Results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workbookViewId="0" topLeftCell="A1">
      <selection activeCell="B4" sqref="B4"/>
    </sheetView>
  </sheetViews>
  <sheetFormatPr defaultColWidth="9.140625" defaultRowHeight="12" customHeight="1"/>
  <cols>
    <col min="1" max="1" width="4.7109375" style="0" customWidth="1"/>
    <col min="2" max="10" width="9.7109375" style="0" customWidth="1"/>
    <col min="11" max="11" width="4.7109375" style="0" customWidth="1"/>
    <col min="12" max="12" width="9.7109375" style="0" customWidth="1"/>
  </cols>
  <sheetData>
    <row r="1" spans="1:4" ht="12.75" customHeight="1">
      <c r="A1" s="92" t="s">
        <v>34</v>
      </c>
      <c r="B1" s="90"/>
      <c r="C1" s="91"/>
      <c r="D1" s="93" t="s">
        <v>35</v>
      </c>
    </row>
    <row r="2" spans="1:4" ht="12.75" customHeight="1">
      <c r="A2" s="92" t="s">
        <v>36</v>
      </c>
      <c r="B2" s="90"/>
      <c r="C2" s="91"/>
      <c r="D2" s="94" t="s">
        <v>37</v>
      </c>
    </row>
    <row r="3" spans="1:4" ht="12.75" customHeight="1">
      <c r="A3" s="92" t="s">
        <v>44</v>
      </c>
      <c r="B3" s="90"/>
      <c r="C3" s="91"/>
      <c r="D3" s="94" t="s">
        <v>38</v>
      </c>
    </row>
    <row r="4" spans="1:18" s="1" customFormat="1" ht="12.75" customHeight="1">
      <c r="A4" s="92" t="s">
        <v>53</v>
      </c>
      <c r="B4" s="90"/>
      <c r="C4" s="91"/>
      <c r="D4" s="94" t="s">
        <v>40</v>
      </c>
      <c r="K4" s="99"/>
      <c r="L4" s="99"/>
      <c r="M4" s="99"/>
      <c r="N4" s="99"/>
      <c r="O4" s="99"/>
      <c r="P4" s="99"/>
      <c r="Q4" s="99"/>
      <c r="R4" s="99"/>
    </row>
    <row r="5" spans="1:18" s="1" customFormat="1" ht="12.75" customHeight="1">
      <c r="A5" s="92" t="s">
        <v>41</v>
      </c>
      <c r="B5" s="90"/>
      <c r="C5" s="91"/>
      <c r="D5" s="95"/>
      <c r="K5" s="99"/>
      <c r="L5" s="99"/>
      <c r="M5" s="99"/>
      <c r="N5" s="99"/>
      <c r="O5" s="99"/>
      <c r="P5" s="99"/>
      <c r="Q5" s="99"/>
      <c r="R5" s="99"/>
    </row>
    <row r="6" spans="1:18" s="1" customFormat="1" ht="12.75" customHeight="1">
      <c r="A6" s="92" t="s">
        <v>42</v>
      </c>
      <c r="B6" s="90"/>
      <c r="C6" s="91"/>
      <c r="D6" s="95"/>
      <c r="K6" s="99"/>
      <c r="L6" s="99"/>
      <c r="M6" s="99"/>
      <c r="N6" s="99"/>
      <c r="O6" s="99"/>
      <c r="P6" s="99"/>
      <c r="Q6" s="99"/>
      <c r="R6" s="99"/>
    </row>
    <row r="7" spans="1:18" s="1" customFormat="1" ht="12.75" customHeight="1">
      <c r="A7" s="96" t="s">
        <v>43</v>
      </c>
      <c r="B7" s="90"/>
      <c r="C7" s="91"/>
      <c r="D7" s="91"/>
      <c r="K7" s="99"/>
      <c r="L7" s="99"/>
      <c r="M7" s="99"/>
      <c r="N7" s="99"/>
      <c r="O7" s="99"/>
      <c r="P7" s="99"/>
      <c r="Q7" s="99"/>
      <c r="R7" s="99"/>
    </row>
    <row r="8" spans="11:18" s="1" customFormat="1" ht="12.75" customHeight="1">
      <c r="K8" s="99"/>
      <c r="L8" s="99"/>
      <c r="M8" s="99"/>
      <c r="N8" s="99"/>
      <c r="O8" s="99"/>
      <c r="P8" s="99"/>
      <c r="Q8" s="99"/>
      <c r="R8" s="99"/>
    </row>
    <row r="9" spans="3:11" s="1" customFormat="1" ht="12.75" customHeight="1">
      <c r="C9" s="3"/>
      <c r="D9" s="3"/>
      <c r="E9" s="4"/>
      <c r="F9" s="3"/>
      <c r="G9" s="5"/>
      <c r="H9" s="5"/>
      <c r="I9" s="3"/>
      <c r="J9" s="5"/>
      <c r="K9" s="5"/>
    </row>
    <row r="10" spans="1:12" s="1" customFormat="1" ht="12.75" customHeight="1">
      <c r="A10" s="88" t="s">
        <v>19</v>
      </c>
      <c r="B10" s="65" t="s">
        <v>0</v>
      </c>
      <c r="C10" s="126" t="s">
        <v>1</v>
      </c>
      <c r="D10" s="67" t="s">
        <v>2</v>
      </c>
      <c r="E10" s="68" t="s">
        <v>3</v>
      </c>
      <c r="F10" s="67" t="s">
        <v>4</v>
      </c>
      <c r="G10" s="67" t="s">
        <v>5</v>
      </c>
      <c r="H10" s="67" t="s">
        <v>6</v>
      </c>
      <c r="I10" s="67" t="s">
        <v>7</v>
      </c>
      <c r="J10" s="67" t="s">
        <v>8</v>
      </c>
      <c r="K10" s="88" t="s">
        <v>19</v>
      </c>
      <c r="L10" s="67" t="s">
        <v>10</v>
      </c>
    </row>
    <row r="11" spans="1:12" ht="12.75" customHeight="1">
      <c r="A11" s="136"/>
      <c r="B11" s="72">
        <v>35494</v>
      </c>
      <c r="C11" s="137">
        <v>0.0003905</v>
      </c>
      <c r="D11" s="137">
        <v>4.245E-05</v>
      </c>
      <c r="E11" s="137">
        <v>0.0002631</v>
      </c>
      <c r="F11" s="137">
        <v>0.0020881</v>
      </c>
      <c r="G11" s="137">
        <v>0.0065104</v>
      </c>
      <c r="H11" s="137">
        <v>0.0036584</v>
      </c>
      <c r="I11" s="137">
        <v>0.0294539</v>
      </c>
      <c r="J11" s="137">
        <v>21.7155362</v>
      </c>
      <c r="K11" s="137"/>
      <c r="L11" s="138">
        <v>18.8507821</v>
      </c>
    </row>
    <row r="12" spans="1:12" ht="12.75" customHeight="1">
      <c r="A12" s="136"/>
      <c r="B12" s="72">
        <v>35500</v>
      </c>
      <c r="C12" s="137">
        <v>0.0007768</v>
      </c>
      <c r="D12" s="137">
        <v>4.415E-05</v>
      </c>
      <c r="E12" s="137">
        <v>0.0001589</v>
      </c>
      <c r="F12" s="137">
        <v>0.0028602000000000002</v>
      </c>
      <c r="G12" s="137">
        <v>0.0076624</v>
      </c>
      <c r="H12" s="137">
        <v>0.0034516</v>
      </c>
      <c r="I12" s="137">
        <v>0.0262182</v>
      </c>
      <c r="J12" s="137">
        <v>25.0853338</v>
      </c>
      <c r="K12" s="137"/>
      <c r="L12" s="138">
        <v>15.1112773</v>
      </c>
    </row>
    <row r="13" spans="1:12" ht="12.75" customHeight="1">
      <c r="A13" s="136"/>
      <c r="B13" s="72">
        <v>35506</v>
      </c>
      <c r="C13" s="137">
        <v>0.0015184</v>
      </c>
      <c r="D13" s="137">
        <v>4.415E-05</v>
      </c>
      <c r="E13" s="137">
        <v>0.000256</v>
      </c>
      <c r="F13" s="137">
        <v>0.0032574</v>
      </c>
      <c r="G13" s="137">
        <v>0.0237465</v>
      </c>
      <c r="H13" s="137">
        <v>0.006559</v>
      </c>
      <c r="I13" s="137">
        <v>0.0814795</v>
      </c>
      <c r="J13" s="137">
        <v>35.0164777</v>
      </c>
      <c r="K13" s="137"/>
      <c r="L13" s="138">
        <v>24.3680841</v>
      </c>
    </row>
    <row r="14" spans="1:12" ht="12.75" customHeight="1">
      <c r="A14" s="136"/>
      <c r="B14" s="72">
        <v>35512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8">
        <v>11.6476377</v>
      </c>
    </row>
    <row r="15" spans="1:12" ht="12.75" customHeight="1">
      <c r="A15" s="136"/>
      <c r="B15" s="72">
        <v>35518</v>
      </c>
      <c r="C15" s="137">
        <v>0.0007809000000000001</v>
      </c>
      <c r="D15" s="137">
        <v>4.245E-05</v>
      </c>
      <c r="E15" s="137">
        <v>0.0001783</v>
      </c>
      <c r="F15" s="137">
        <v>0.0035396</v>
      </c>
      <c r="G15" s="137">
        <v>0.0057209999999999995</v>
      </c>
      <c r="H15" s="137">
        <v>0.0104404</v>
      </c>
      <c r="I15" s="137">
        <v>0.029114400000000002</v>
      </c>
      <c r="J15" s="137">
        <v>24.875017</v>
      </c>
      <c r="K15" s="137"/>
      <c r="L15" s="138">
        <v>17.3488498</v>
      </c>
    </row>
    <row r="16" spans="1:12" ht="12.75" customHeight="1">
      <c r="A16" s="136"/>
      <c r="B16" s="72">
        <v>35524</v>
      </c>
      <c r="C16" s="137">
        <v>0.0016155</v>
      </c>
      <c r="D16" s="137">
        <v>4.415E-05</v>
      </c>
      <c r="E16" s="137">
        <v>0.0002119</v>
      </c>
      <c r="F16" s="137">
        <v>0.0036547</v>
      </c>
      <c r="G16" s="137">
        <v>0.0116525</v>
      </c>
      <c r="H16" s="137">
        <v>0.0034075</v>
      </c>
      <c r="I16" s="137">
        <v>0.0406073</v>
      </c>
      <c r="J16" s="137">
        <v>36.9291424</v>
      </c>
      <c r="K16" s="137"/>
      <c r="L16" s="138">
        <v>11.8928511</v>
      </c>
    </row>
    <row r="17" spans="1:12" ht="12.75" customHeight="1">
      <c r="A17" s="136"/>
      <c r="B17" s="72">
        <v>35530</v>
      </c>
      <c r="C17" s="137">
        <v>0.0010299</v>
      </c>
      <c r="D17" s="137">
        <v>4.325E-05</v>
      </c>
      <c r="E17" s="137">
        <v>0.0001212</v>
      </c>
      <c r="F17" s="137">
        <v>0.0024492</v>
      </c>
      <c r="G17" s="137">
        <v>0.007892999999999999</v>
      </c>
      <c r="H17" s="137">
        <v>0.004336</v>
      </c>
      <c r="I17" s="137">
        <v>0.0240598</v>
      </c>
      <c r="J17" s="137">
        <v>30.7478413</v>
      </c>
      <c r="K17" s="137"/>
      <c r="L17" s="138">
        <v>19.525119</v>
      </c>
    </row>
    <row r="18" spans="1:12" ht="12.75" customHeight="1">
      <c r="A18" s="136"/>
      <c r="B18" s="72">
        <v>35536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8">
        <v>34.1459695</v>
      </c>
    </row>
    <row r="19" spans="1:12" ht="12.75" customHeight="1">
      <c r="A19" s="136"/>
      <c r="B19" s="72">
        <v>35542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8">
        <v>25.9619714</v>
      </c>
    </row>
    <row r="20" spans="1:12" ht="12.75" customHeight="1">
      <c r="A20" s="136"/>
      <c r="B20" s="72">
        <v>35548</v>
      </c>
      <c r="C20" s="137">
        <v>0.0011211</v>
      </c>
      <c r="D20" s="137">
        <v>4.415E-05</v>
      </c>
      <c r="E20" s="137">
        <v>0.0001236</v>
      </c>
      <c r="F20" s="137">
        <v>0.0018185</v>
      </c>
      <c r="G20" s="137">
        <v>0.0085452</v>
      </c>
      <c r="H20" s="137">
        <v>0.0030897</v>
      </c>
      <c r="I20" s="137">
        <v>0.0176554</v>
      </c>
      <c r="J20" s="137">
        <v>25.0853338</v>
      </c>
      <c r="K20" s="137"/>
      <c r="L20" s="138">
        <v>16.0614794</v>
      </c>
    </row>
    <row r="21" spans="1:12" ht="12.75" customHeight="1">
      <c r="A21" s="136"/>
      <c r="B21" s="72">
        <v>35554</v>
      </c>
      <c r="C21" s="137">
        <v>0.0004753</v>
      </c>
      <c r="D21" s="137">
        <v>4.245E-05</v>
      </c>
      <c r="E21" s="137">
        <v>0.0001867</v>
      </c>
      <c r="F21" s="137">
        <v>0.0008488</v>
      </c>
      <c r="G21" s="137">
        <v>0.0045242</v>
      </c>
      <c r="H21" s="137">
        <v>0.0024785000000000002</v>
      </c>
      <c r="I21" s="137">
        <v>0.0134962</v>
      </c>
      <c r="J21" s="137">
        <v>26.1953971</v>
      </c>
      <c r="K21" s="137"/>
      <c r="L21" s="138">
        <v>16.2760411</v>
      </c>
    </row>
    <row r="22" spans="1:12" ht="12.75" customHeight="1">
      <c r="A22" s="136"/>
      <c r="B22" s="72">
        <v>35560</v>
      </c>
      <c r="C22" s="137">
        <v>0.00038950000000000003</v>
      </c>
      <c r="D22" s="137">
        <v>4.325E-05</v>
      </c>
      <c r="E22" s="137">
        <v>0.0001817</v>
      </c>
      <c r="F22" s="137">
        <v>0.00086545</v>
      </c>
      <c r="G22" s="137">
        <v>0.0041369</v>
      </c>
      <c r="H22" s="137">
        <v>0.0022588</v>
      </c>
      <c r="I22" s="137">
        <v>0.0147994</v>
      </c>
      <c r="J22" s="137">
        <v>22.2615333</v>
      </c>
      <c r="K22" s="137"/>
      <c r="L22" s="138">
        <v>10.9426491</v>
      </c>
    </row>
    <row r="23" spans="1:12" ht="12.75" customHeight="1">
      <c r="A23" s="136"/>
      <c r="B23" s="72">
        <v>35566</v>
      </c>
      <c r="C23" s="137">
        <v>0.0011204000000000001</v>
      </c>
      <c r="D23" s="137">
        <v>4.245E-05</v>
      </c>
      <c r="E23" s="137">
        <v>0.0002462</v>
      </c>
      <c r="F23" s="137">
        <v>0.0024531</v>
      </c>
      <c r="G23" s="137">
        <v>0.013835700000000001</v>
      </c>
      <c r="H23" s="137">
        <v>0.0031491</v>
      </c>
      <c r="I23" s="137">
        <v>0.0508441</v>
      </c>
      <c r="J23" s="137">
        <v>35.4852139</v>
      </c>
      <c r="K23" s="137"/>
      <c r="L23" s="138">
        <v>19.7396807</v>
      </c>
    </row>
    <row r="24" spans="1:12" ht="12.75" customHeight="1">
      <c r="A24" s="136"/>
      <c r="B24" s="72">
        <v>35572</v>
      </c>
      <c r="C24" s="137">
        <v>0.0008743000000000001</v>
      </c>
      <c r="D24" s="137">
        <v>4.245E-05</v>
      </c>
      <c r="E24" s="137">
        <v>0.0001867</v>
      </c>
      <c r="F24" s="137">
        <v>0.0008488</v>
      </c>
      <c r="G24" s="137">
        <v>0.0057125</v>
      </c>
      <c r="H24" s="137">
        <v>0.0017316</v>
      </c>
      <c r="I24" s="137">
        <v>0.017231</v>
      </c>
      <c r="J24" s="137">
        <v>24.7335477</v>
      </c>
      <c r="K24" s="137"/>
      <c r="L24" s="138">
        <v>14.8967156</v>
      </c>
    </row>
    <row r="25" spans="1:12" ht="12.75" customHeight="1">
      <c r="A25" s="136"/>
      <c r="B25" s="72">
        <v>35578</v>
      </c>
      <c r="C25" s="137">
        <v>0.0005314</v>
      </c>
      <c r="D25" s="137">
        <v>4.285E-05</v>
      </c>
      <c r="E25" s="137">
        <v>0.0001028</v>
      </c>
      <c r="F25" s="137">
        <v>0.0023483</v>
      </c>
      <c r="G25" s="137">
        <v>0.0059394</v>
      </c>
      <c r="H25" s="137">
        <v>0.0052452</v>
      </c>
      <c r="I25" s="137">
        <v>0.017398300000000002</v>
      </c>
      <c r="J25" s="137">
        <v>33.2585602</v>
      </c>
      <c r="K25" s="137"/>
      <c r="L25" s="138">
        <v>17.9925351</v>
      </c>
    </row>
    <row r="26" spans="1:12" ht="12.75" customHeight="1">
      <c r="A26" s="136"/>
      <c r="B26" s="72">
        <v>35584</v>
      </c>
      <c r="C26" s="137">
        <v>0.0012535</v>
      </c>
      <c r="D26" s="137">
        <v>4.415E-05</v>
      </c>
      <c r="E26" s="137">
        <v>0.00018010000000000001</v>
      </c>
      <c r="F26" s="137">
        <v>0.0019068</v>
      </c>
      <c r="G26" s="137">
        <v>0.014653999999999999</v>
      </c>
      <c r="H26" s="137">
        <v>0.0116525</v>
      </c>
      <c r="I26" s="137">
        <v>0.0436088</v>
      </c>
      <c r="J26" s="137">
        <v>27.0960839</v>
      </c>
      <c r="K26" s="137"/>
      <c r="L26" s="138">
        <v>16.5676259</v>
      </c>
    </row>
    <row r="27" spans="1:12" ht="12.75" customHeight="1">
      <c r="A27" s="136"/>
      <c r="B27" s="72">
        <v>35590</v>
      </c>
      <c r="C27" s="137">
        <v>0.0016113</v>
      </c>
      <c r="D27" s="137">
        <v>4.285E-05</v>
      </c>
      <c r="E27" s="137">
        <v>0.0002408</v>
      </c>
      <c r="F27" s="137">
        <v>0.0029568</v>
      </c>
      <c r="G27" s="137">
        <v>0.0151699</v>
      </c>
      <c r="H27" s="137">
        <v>0.0066165</v>
      </c>
      <c r="I27" s="137">
        <v>0.0684788</v>
      </c>
      <c r="J27" s="137">
        <v>38.4485145</v>
      </c>
      <c r="K27" s="137"/>
      <c r="L27" s="138">
        <v>24.9929081</v>
      </c>
    </row>
    <row r="28" spans="1:12" ht="12.75" customHeight="1">
      <c r="A28" s="136"/>
      <c r="B28" s="72">
        <v>35596</v>
      </c>
      <c r="C28" s="137">
        <v>0.00016975</v>
      </c>
      <c r="D28" s="137">
        <v>4.245E-05</v>
      </c>
      <c r="E28" s="137">
        <v>6.88E-05</v>
      </c>
      <c r="F28" s="137">
        <v>0.0008488</v>
      </c>
      <c r="G28" s="137">
        <v>0.0047194</v>
      </c>
      <c r="H28" s="137">
        <v>0.002521</v>
      </c>
      <c r="I28" s="137">
        <v>0.0158729</v>
      </c>
      <c r="J28" s="137">
        <v>28.1995454</v>
      </c>
      <c r="K28" s="137"/>
      <c r="L28" s="138"/>
    </row>
    <row r="29" spans="1:12" ht="12.75" customHeight="1">
      <c r="A29" s="136"/>
      <c r="B29" s="72">
        <v>35602</v>
      </c>
      <c r="C29" s="137">
        <v>0.0006342</v>
      </c>
      <c r="D29" s="137">
        <v>4.285E-05</v>
      </c>
      <c r="E29" s="137">
        <v>0.00011999999999999999</v>
      </c>
      <c r="F29" s="137">
        <v>0.0018341</v>
      </c>
      <c r="G29" s="137">
        <v>0.0071136</v>
      </c>
      <c r="H29" s="137">
        <v>0.0073278</v>
      </c>
      <c r="I29" s="137">
        <v>0.0185981</v>
      </c>
      <c r="J29" s="137">
        <v>46.066796</v>
      </c>
      <c r="K29" s="137"/>
      <c r="L29" s="138">
        <v>43.0695398</v>
      </c>
    </row>
    <row r="30" spans="1:12" ht="12.75" customHeight="1">
      <c r="A30" s="136"/>
      <c r="B30" s="72">
        <v>35608</v>
      </c>
      <c r="C30" s="137">
        <v>0.0006685</v>
      </c>
      <c r="D30" s="137">
        <v>4.285E-05</v>
      </c>
      <c r="E30" s="137">
        <v>0.0001714</v>
      </c>
      <c r="F30" s="137">
        <v>0.00085705</v>
      </c>
      <c r="G30" s="137">
        <v>0.0134558</v>
      </c>
      <c r="H30" s="137">
        <v>0.0031025000000000002</v>
      </c>
      <c r="I30" s="137">
        <v>0.02854</v>
      </c>
      <c r="J30" s="137">
        <v>28.5447485</v>
      </c>
      <c r="K30" s="137"/>
      <c r="L30" s="138">
        <v>18.296695</v>
      </c>
    </row>
    <row r="31" spans="1:12" ht="12.75" customHeight="1">
      <c r="A31" s="136"/>
      <c r="B31" s="72">
        <v>35614</v>
      </c>
      <c r="C31" s="137">
        <v>0.0004374</v>
      </c>
      <c r="D31" s="137">
        <v>3.9750000000000004E-05</v>
      </c>
      <c r="E31" s="137">
        <v>0.0001034</v>
      </c>
      <c r="F31" s="137">
        <v>0.0023539999999999998</v>
      </c>
      <c r="G31" s="137">
        <v>0.0119293</v>
      </c>
      <c r="H31" s="137">
        <v>0.0056465000000000005</v>
      </c>
      <c r="I31" s="137">
        <v>0.0202798</v>
      </c>
      <c r="J31" s="137">
        <v>36.6936487</v>
      </c>
      <c r="K31" s="137"/>
      <c r="L31" s="138">
        <v>28.4323433</v>
      </c>
    </row>
    <row r="32" spans="1:12" ht="12.75" customHeight="1">
      <c r="A32" s="136"/>
      <c r="B32" s="72">
        <v>35620</v>
      </c>
      <c r="C32" s="137">
        <v>0.0005264</v>
      </c>
      <c r="D32" s="137">
        <v>4.0499999999999995E-05</v>
      </c>
      <c r="E32" s="137">
        <v>9.72E-05</v>
      </c>
      <c r="F32" s="137">
        <v>0.002786</v>
      </c>
      <c r="G32" s="137">
        <v>0.008058300000000001</v>
      </c>
      <c r="H32" s="137">
        <v>0.00213</v>
      </c>
      <c r="I32" s="137">
        <v>0.0171694</v>
      </c>
      <c r="J32" s="137">
        <v>34.2623891</v>
      </c>
      <c r="K32" s="137"/>
      <c r="L32" s="138">
        <v>28.1366701</v>
      </c>
    </row>
    <row r="33" spans="1:12" ht="12.75" customHeight="1">
      <c r="A33" s="136"/>
      <c r="B33" s="72">
        <v>35626</v>
      </c>
      <c r="C33" s="137">
        <v>0.0010609999999999999</v>
      </c>
      <c r="D33" s="137">
        <v>4.245E-05</v>
      </c>
      <c r="E33" s="137">
        <v>0.00028010000000000003</v>
      </c>
      <c r="F33" s="137">
        <v>0.0037857</v>
      </c>
      <c r="G33" s="137">
        <v>0.013156600000000001</v>
      </c>
      <c r="H33" s="137">
        <v>0.0063831</v>
      </c>
      <c r="I33" s="137">
        <v>0.0484674</v>
      </c>
      <c r="J33" s="137">
        <v>65.7596422</v>
      </c>
      <c r="K33" s="137"/>
      <c r="L33" s="138">
        <v>62.2035108</v>
      </c>
    </row>
    <row r="34" spans="1:12" ht="12.75" customHeight="1">
      <c r="A34" s="136"/>
      <c r="B34" s="72">
        <v>35632</v>
      </c>
      <c r="C34" s="137"/>
      <c r="D34" s="137"/>
      <c r="E34" s="137"/>
      <c r="F34" s="137"/>
      <c r="G34" s="137"/>
      <c r="H34" s="137"/>
      <c r="I34" s="137"/>
      <c r="J34" s="137"/>
      <c r="K34" s="137"/>
      <c r="L34" s="138">
        <v>28.3081846</v>
      </c>
    </row>
    <row r="35" spans="1:12" ht="12.75" customHeight="1">
      <c r="A35" s="136"/>
      <c r="B35" s="72">
        <v>35638</v>
      </c>
      <c r="C35" s="137">
        <v>0.0007062</v>
      </c>
      <c r="D35" s="137">
        <v>4.015E-05</v>
      </c>
      <c r="E35" s="137">
        <v>0.0001364</v>
      </c>
      <c r="F35" s="137">
        <v>0.0022069</v>
      </c>
      <c r="G35" s="137">
        <v>0.0071665</v>
      </c>
      <c r="H35" s="137">
        <v>0.0048071</v>
      </c>
      <c r="I35" s="137">
        <v>0.0202234</v>
      </c>
      <c r="J35" s="137">
        <v>46.0332473</v>
      </c>
      <c r="K35" s="137"/>
      <c r="L35" s="138">
        <v>44.945451</v>
      </c>
    </row>
    <row r="36" spans="1:12" ht="12.75" customHeight="1">
      <c r="A36" s="136"/>
      <c r="B36" s="72">
        <v>35644</v>
      </c>
      <c r="C36" s="137">
        <v>0.0009579</v>
      </c>
      <c r="D36" s="137">
        <v>4.695E-05</v>
      </c>
      <c r="E36" s="137">
        <v>0.000385</v>
      </c>
      <c r="F36" s="137">
        <v>0.0035311</v>
      </c>
      <c r="G36" s="137">
        <v>0.0220692</v>
      </c>
      <c r="H36" s="137">
        <v>0.0026107</v>
      </c>
      <c r="I36" s="137">
        <v>0.0499609</v>
      </c>
      <c r="J36" s="137">
        <v>41.842802999999996</v>
      </c>
      <c r="K36" s="137"/>
      <c r="L36" s="138"/>
    </row>
    <row r="37" spans="1:12" ht="12.75" customHeight="1">
      <c r="A37" s="136"/>
      <c r="B37" s="72">
        <v>35650</v>
      </c>
      <c r="C37" s="137">
        <v>0.0008549</v>
      </c>
      <c r="D37" s="137">
        <v>4.6450000000000004E-05</v>
      </c>
      <c r="E37" s="137">
        <v>0.000158</v>
      </c>
      <c r="F37" s="137">
        <v>0.0032802</v>
      </c>
      <c r="G37" s="137">
        <v>0.0131951</v>
      </c>
      <c r="H37" s="137">
        <v>0.0056683</v>
      </c>
      <c r="I37" s="137">
        <v>0.0243458</v>
      </c>
      <c r="J37" s="137">
        <v>35.7495375</v>
      </c>
      <c r="K37" s="137"/>
      <c r="L37" s="138"/>
    </row>
    <row r="38" spans="1:12" ht="12.75" customHeight="1">
      <c r="A38" s="136"/>
      <c r="B38" s="72">
        <v>35656</v>
      </c>
      <c r="C38" s="137">
        <v>0.0010036</v>
      </c>
      <c r="D38" s="137">
        <v>4.6450000000000004E-05</v>
      </c>
      <c r="E38" s="137">
        <v>0.0003345</v>
      </c>
      <c r="F38" s="137">
        <v>0.0033545000000000003</v>
      </c>
      <c r="G38" s="137">
        <v>0.014960600000000001</v>
      </c>
      <c r="H38" s="137">
        <v>0.0033452</v>
      </c>
      <c r="I38" s="137">
        <v>0.0403286</v>
      </c>
      <c r="J38" s="137">
        <v>27.9801434</v>
      </c>
      <c r="K38" s="137"/>
      <c r="L38" s="138">
        <v>26.3447258</v>
      </c>
    </row>
    <row r="39" spans="1:12" ht="12.75" customHeight="1">
      <c r="A39" s="136"/>
      <c r="B39" s="72">
        <v>35662</v>
      </c>
      <c r="C39" s="137">
        <v>0.0009196</v>
      </c>
      <c r="D39" s="137">
        <v>4.6E-05</v>
      </c>
      <c r="E39" s="137">
        <v>8.280000000000001E-05</v>
      </c>
      <c r="F39" s="137">
        <v>0.00091955</v>
      </c>
      <c r="G39" s="137">
        <v>0.0057288</v>
      </c>
      <c r="H39" s="137">
        <v>0.0017471000000000001</v>
      </c>
      <c r="I39" s="137">
        <v>0.0168278</v>
      </c>
      <c r="J39" s="137">
        <v>16.1943039</v>
      </c>
      <c r="K39" s="137"/>
      <c r="L39" s="138">
        <v>14.371369999999999</v>
      </c>
    </row>
    <row r="40" spans="1:12" ht="12.75" customHeight="1">
      <c r="A40" s="136"/>
      <c r="B40" s="72">
        <v>35668</v>
      </c>
      <c r="C40" s="137">
        <v>0.0006386</v>
      </c>
      <c r="D40" s="137">
        <v>4.695E-05</v>
      </c>
      <c r="E40" s="137">
        <v>0.000169</v>
      </c>
      <c r="F40" s="137">
        <v>0.0032399</v>
      </c>
      <c r="G40" s="137">
        <v>0.0093912</v>
      </c>
      <c r="H40" s="137">
        <v>0.0050994000000000005</v>
      </c>
      <c r="I40" s="137">
        <v>0.0250744</v>
      </c>
      <c r="J40" s="137">
        <v>34.5124865</v>
      </c>
      <c r="K40" s="137"/>
      <c r="L40" s="138">
        <v>21.2109613</v>
      </c>
    </row>
    <row r="41" spans="1:12" ht="12.75" customHeight="1">
      <c r="A41" s="136"/>
      <c r="B41" s="72">
        <v>35674</v>
      </c>
      <c r="C41" s="137">
        <v>0.0001878</v>
      </c>
      <c r="D41" s="137">
        <v>4.695E-05</v>
      </c>
      <c r="E41" s="137">
        <v>9.39E-05</v>
      </c>
      <c r="F41" s="137">
        <v>0.0023102</v>
      </c>
      <c r="G41" s="137">
        <v>0.0078792</v>
      </c>
      <c r="H41" s="137">
        <v>0.012771999999999999</v>
      </c>
      <c r="I41" s="137">
        <v>0.0160589</v>
      </c>
      <c r="J41" s="137">
        <v>33.2603328</v>
      </c>
      <c r="K41" s="137"/>
      <c r="L41" s="138">
        <v>24.7972076</v>
      </c>
    </row>
    <row r="42" spans="1:12" ht="12.75" customHeight="1">
      <c r="A42" s="136"/>
      <c r="B42" s="72">
        <v>35680</v>
      </c>
      <c r="C42" s="137">
        <v>0.0013337</v>
      </c>
      <c r="D42" s="137">
        <v>4.8E-05</v>
      </c>
      <c r="E42" s="137">
        <v>0.000355</v>
      </c>
      <c r="F42" s="137">
        <v>0.0026963</v>
      </c>
      <c r="G42" s="137">
        <v>0.0201501</v>
      </c>
      <c r="H42" s="137">
        <v>0.0035215</v>
      </c>
      <c r="I42" s="137">
        <v>0.0516228</v>
      </c>
      <c r="J42" s="137">
        <v>43.8185745</v>
      </c>
      <c r="K42" s="137"/>
      <c r="L42" s="138">
        <v>36.1383286</v>
      </c>
    </row>
    <row r="43" spans="1:12" ht="12.75" customHeight="1">
      <c r="A43" s="136"/>
      <c r="B43" s="72">
        <v>35686</v>
      </c>
      <c r="C43" s="137">
        <v>0.0009397</v>
      </c>
      <c r="D43" s="137">
        <v>4.745E-05</v>
      </c>
      <c r="E43" s="137">
        <v>0.0002278</v>
      </c>
      <c r="F43" s="137">
        <v>0.0022212</v>
      </c>
      <c r="G43" s="137">
        <v>0.0079354</v>
      </c>
      <c r="H43" s="137">
        <v>0.001851</v>
      </c>
      <c r="I43" s="137">
        <v>0.0235405</v>
      </c>
      <c r="J43" s="137">
        <v>22.8602201</v>
      </c>
      <c r="K43" s="137"/>
      <c r="L43" s="138">
        <v>18.5442653</v>
      </c>
    </row>
    <row r="44" spans="1:12" ht="12.75" customHeight="1">
      <c r="A44" s="136"/>
      <c r="B44" s="72">
        <v>35692</v>
      </c>
      <c r="C44" s="137">
        <v>0.0015026</v>
      </c>
      <c r="D44" s="137">
        <v>4.695E-05</v>
      </c>
      <c r="E44" s="137">
        <v>0.0002066</v>
      </c>
      <c r="F44" s="137">
        <v>0.0026201</v>
      </c>
      <c r="G44" s="137">
        <v>0.0124902</v>
      </c>
      <c r="H44" s="137">
        <v>0.0074659999999999995</v>
      </c>
      <c r="I44" s="137">
        <v>0.0455471</v>
      </c>
      <c r="J44" s="137">
        <v>39.0515437</v>
      </c>
      <c r="K44" s="137"/>
      <c r="L44" s="138">
        <v>29.0577909</v>
      </c>
    </row>
    <row r="45" spans="1:12" ht="12.75" customHeight="1">
      <c r="A45" s="136"/>
      <c r="B45" s="72">
        <v>35698</v>
      </c>
      <c r="C45" s="137">
        <v>0.0012115000000000001</v>
      </c>
      <c r="D45" s="137">
        <v>4.695E-05</v>
      </c>
      <c r="E45" s="137">
        <v>0.00046960000000000003</v>
      </c>
      <c r="F45" s="137">
        <v>0.0037471</v>
      </c>
      <c r="G45" s="137">
        <v>0.0188762</v>
      </c>
      <c r="H45" s="137">
        <v>0.0091564</v>
      </c>
      <c r="I45" s="139">
        <v>0.1380499</v>
      </c>
      <c r="J45" s="137">
        <v>30.7038523</v>
      </c>
      <c r="K45" s="137"/>
      <c r="L45" s="138">
        <v>37.8241709</v>
      </c>
    </row>
    <row r="46" spans="1:12" ht="12.75" customHeight="1">
      <c r="A46" s="136"/>
      <c r="B46" s="72">
        <v>35704</v>
      </c>
      <c r="C46" s="137">
        <v>0.0007292</v>
      </c>
      <c r="D46" s="137">
        <v>4.8E-05</v>
      </c>
      <c r="E46" s="137">
        <v>0.0001631</v>
      </c>
      <c r="F46" s="137">
        <v>0.0021302</v>
      </c>
      <c r="G46" s="137">
        <v>0.0100751</v>
      </c>
      <c r="H46" s="137">
        <v>0.0023413</v>
      </c>
      <c r="I46" s="137">
        <v>0.0357905</v>
      </c>
      <c r="J46" s="137">
        <v>23.0820471</v>
      </c>
      <c r="K46" s="137"/>
      <c r="L46" s="138">
        <v>10.1457055</v>
      </c>
    </row>
    <row r="47" spans="1:12" ht="12.75" customHeight="1">
      <c r="A47" s="136"/>
      <c r="B47" s="72">
        <v>35710</v>
      </c>
      <c r="C47" s="137">
        <v>0.0014428</v>
      </c>
      <c r="D47" s="137">
        <v>4.745E-05</v>
      </c>
      <c r="E47" s="137">
        <v>0.0003132</v>
      </c>
      <c r="F47" s="137">
        <v>0.0034646</v>
      </c>
      <c r="G47" s="137">
        <v>0.013288999999999999</v>
      </c>
      <c r="H47" s="137">
        <v>0.0085144</v>
      </c>
      <c r="I47" s="137">
        <v>0.0402466</v>
      </c>
      <c r="J47" s="137">
        <v>49.8600649</v>
      </c>
      <c r="K47" s="137"/>
      <c r="L47" s="138">
        <v>33.624891</v>
      </c>
    </row>
    <row r="48" spans="1:12" ht="12.75" customHeight="1">
      <c r="A48" s="136"/>
      <c r="B48" s="72">
        <v>35716</v>
      </c>
      <c r="C48" s="137"/>
      <c r="D48" s="137"/>
      <c r="E48" s="137"/>
      <c r="F48" s="137"/>
      <c r="G48" s="137"/>
      <c r="H48" s="137"/>
      <c r="I48" s="137"/>
      <c r="J48" s="137"/>
      <c r="K48" s="137"/>
      <c r="L48" s="138">
        <v>22.6822418</v>
      </c>
    </row>
    <row r="49" spans="1:12" ht="12.75" customHeight="1">
      <c r="A49" s="136"/>
      <c r="B49" s="72">
        <v>35722</v>
      </c>
      <c r="C49" s="137">
        <v>0.0011324</v>
      </c>
      <c r="D49" s="137">
        <v>4.46E-05</v>
      </c>
      <c r="E49" s="137">
        <v>0.0002229</v>
      </c>
      <c r="F49" s="137">
        <v>0.0008917</v>
      </c>
      <c r="G49" s="137">
        <v>0.0113244</v>
      </c>
      <c r="H49" s="137">
        <v>0.0027107</v>
      </c>
      <c r="I49" s="137">
        <v>0.0209546</v>
      </c>
      <c r="J49" s="137">
        <v>22.044439999999998</v>
      </c>
      <c r="K49" s="137"/>
      <c r="L49" s="138">
        <v>17.5634116</v>
      </c>
    </row>
    <row r="50" spans="1:12" ht="12.75" customHeight="1">
      <c r="A50" s="136"/>
      <c r="B50" s="72">
        <v>35728</v>
      </c>
      <c r="C50" s="137">
        <v>0.0011592</v>
      </c>
      <c r="D50" s="137">
        <v>4.46E-05</v>
      </c>
      <c r="E50" s="137">
        <v>0.000214</v>
      </c>
      <c r="F50" s="137">
        <v>0.0008917</v>
      </c>
      <c r="G50" s="137">
        <v>0.0080073</v>
      </c>
      <c r="H50" s="137">
        <v>0.007115600000000001</v>
      </c>
      <c r="I50" s="137">
        <v>0.0185471</v>
      </c>
      <c r="J50" s="137">
        <v>14.9852654</v>
      </c>
      <c r="K50" s="137"/>
      <c r="L50" s="138"/>
    </row>
    <row r="51" spans="1:12" ht="12.75" customHeight="1">
      <c r="A51" s="136"/>
      <c r="B51" s="72">
        <v>35734</v>
      </c>
      <c r="C51" s="137">
        <v>0.0005765</v>
      </c>
      <c r="D51" s="137">
        <v>4.5050000000000004E-05</v>
      </c>
      <c r="E51" s="137">
        <v>0.0001621</v>
      </c>
      <c r="F51" s="137">
        <v>0.0009008</v>
      </c>
      <c r="G51" s="137">
        <v>0.0072423</v>
      </c>
      <c r="H51" s="137">
        <v>0.0053056</v>
      </c>
      <c r="I51" s="137">
        <v>0.0181958</v>
      </c>
      <c r="J51" s="137">
        <v>21.5187299</v>
      </c>
      <c r="K51" s="137"/>
      <c r="L51" s="138">
        <v>18.3297035</v>
      </c>
    </row>
    <row r="52" spans="1:12" ht="12.75" customHeight="1">
      <c r="A52" s="136"/>
      <c r="B52" s="72">
        <v>35740</v>
      </c>
      <c r="C52" s="137">
        <v>0.0007567</v>
      </c>
      <c r="D52" s="137">
        <v>4.5050000000000004E-05</v>
      </c>
      <c r="E52" s="137">
        <v>0.0003063</v>
      </c>
      <c r="F52" s="137">
        <v>0.0026933</v>
      </c>
      <c r="G52" s="137">
        <v>0.0152233</v>
      </c>
      <c r="H52" s="137">
        <v>0.0398147</v>
      </c>
      <c r="I52" s="137">
        <v>0.0409857</v>
      </c>
      <c r="J52" s="137">
        <v>41.6362411</v>
      </c>
      <c r="K52" s="137"/>
      <c r="L52" s="138">
        <v>25.5679858</v>
      </c>
    </row>
    <row r="53" spans="1:12" ht="12.75" customHeight="1">
      <c r="A53" s="136"/>
      <c r="B53" s="72">
        <v>35746</v>
      </c>
      <c r="C53" s="137">
        <v>0.0007936</v>
      </c>
      <c r="D53" s="137">
        <v>4.46E-05</v>
      </c>
      <c r="E53" s="137">
        <v>0.0002943</v>
      </c>
      <c r="F53" s="137">
        <v>0.0019795</v>
      </c>
      <c r="G53" s="137">
        <v>0.0115027</v>
      </c>
      <c r="H53" s="137">
        <v>0.0163178</v>
      </c>
      <c r="I53" s="137">
        <v>0.0392341</v>
      </c>
      <c r="J53" s="137">
        <v>27.7165479</v>
      </c>
      <c r="K53" s="137"/>
      <c r="L53" s="138">
        <v>19.2283215</v>
      </c>
    </row>
    <row r="54" spans="1:12" ht="12.75" customHeight="1">
      <c r="A54" s="136"/>
      <c r="B54" s="72">
        <v>35752</v>
      </c>
      <c r="C54" s="137">
        <v>0.0015961</v>
      </c>
      <c r="D54" s="137">
        <v>4.46E-05</v>
      </c>
      <c r="E54" s="137">
        <v>0.0003299</v>
      </c>
      <c r="F54" s="137">
        <v>0.0029961000000000002</v>
      </c>
      <c r="G54" s="137">
        <v>0.0127511</v>
      </c>
      <c r="H54" s="137">
        <v>0.013196900000000001</v>
      </c>
      <c r="I54" s="137">
        <v>0.058762100000000005</v>
      </c>
      <c r="J54" s="137">
        <v>36.8315521</v>
      </c>
      <c r="K54" s="137"/>
      <c r="L54" s="138">
        <v>31.4236467</v>
      </c>
    </row>
    <row r="55" spans="1:12" ht="12.75" customHeight="1">
      <c r="A55" s="136"/>
      <c r="B55" s="72">
        <v>35758</v>
      </c>
      <c r="C55" s="137">
        <v>0.0008068</v>
      </c>
      <c r="D55" s="137">
        <v>4.745E-05</v>
      </c>
      <c r="E55" s="137">
        <v>0.0002563</v>
      </c>
      <c r="F55" s="137">
        <v>0.0025344</v>
      </c>
      <c r="G55" s="137">
        <v>0.0130042</v>
      </c>
      <c r="H55" s="137">
        <v>0.0068818</v>
      </c>
      <c r="I55" s="137">
        <v>0.0485997</v>
      </c>
      <c r="J55" s="137">
        <v>24.2576724</v>
      </c>
      <c r="K55" s="137"/>
      <c r="L55" s="138">
        <v>15.7295445</v>
      </c>
    </row>
    <row r="56" spans="1:12" ht="12.75" customHeight="1">
      <c r="A56" s="136"/>
      <c r="B56" s="72">
        <v>35764</v>
      </c>
      <c r="C56" s="137">
        <v>0.0009274</v>
      </c>
      <c r="D56" s="137">
        <v>4.46E-05</v>
      </c>
      <c r="E56" s="137">
        <v>0.0001605</v>
      </c>
      <c r="F56" s="137">
        <v>0.0008917</v>
      </c>
      <c r="G56" s="137">
        <v>0.0058227</v>
      </c>
      <c r="H56" s="137">
        <v>0.0045565</v>
      </c>
      <c r="I56" s="137">
        <v>0.0143561</v>
      </c>
      <c r="J56" s="137">
        <v>17.7098586</v>
      </c>
      <c r="K56" s="137"/>
      <c r="L56" s="138">
        <v>12.698552999999999</v>
      </c>
    </row>
    <row r="57" spans="1:12" ht="12.75" customHeight="1">
      <c r="A57" s="136"/>
      <c r="B57" s="72">
        <v>35770</v>
      </c>
      <c r="C57" s="137">
        <v>0.000669</v>
      </c>
      <c r="D57" s="137">
        <v>4.6450000000000004E-05</v>
      </c>
      <c r="E57" s="137">
        <v>0.0003996</v>
      </c>
      <c r="F57" s="137">
        <v>0.0019607</v>
      </c>
      <c r="G57" s="137">
        <v>0.0145889</v>
      </c>
      <c r="H57" s="137">
        <v>0.0021001</v>
      </c>
      <c r="I57" s="137">
        <v>0.0873476</v>
      </c>
      <c r="J57" s="137">
        <v>15.3581044</v>
      </c>
      <c r="K57" s="137"/>
      <c r="L57" s="138">
        <v>11.4141016</v>
      </c>
    </row>
    <row r="58" spans="1:12" ht="12.75" customHeight="1">
      <c r="A58" s="136"/>
      <c r="B58" s="72">
        <v>35776</v>
      </c>
      <c r="C58" s="137">
        <v>0.001253</v>
      </c>
      <c r="D58" s="137">
        <v>4.745E-05</v>
      </c>
      <c r="E58" s="137">
        <v>0.0004936</v>
      </c>
      <c r="F58" s="137">
        <v>0.0021832</v>
      </c>
      <c r="G58" s="137">
        <v>0.0221167</v>
      </c>
      <c r="H58" s="137">
        <v>0.0064072</v>
      </c>
      <c r="I58" s="137">
        <v>0.09387720000000001</v>
      </c>
      <c r="J58" s="137">
        <v>25.8660615</v>
      </c>
      <c r="K58" s="137"/>
      <c r="L58" s="138">
        <v>22.6600848</v>
      </c>
    </row>
    <row r="59" spans="1:12" ht="12.75" customHeight="1">
      <c r="A59" s="136"/>
      <c r="B59" s="72">
        <v>35782</v>
      </c>
      <c r="C59" s="137">
        <v>0.0016059</v>
      </c>
      <c r="D59" s="137">
        <v>4.695E-05</v>
      </c>
      <c r="E59" s="137">
        <v>0.0005165</v>
      </c>
      <c r="F59" s="137">
        <v>0.0037095</v>
      </c>
      <c r="G59" s="137">
        <v>0.02545</v>
      </c>
      <c r="H59" s="137">
        <v>0.0077947</v>
      </c>
      <c r="I59" s="137">
        <v>0.09738630000000001</v>
      </c>
      <c r="J59" s="137">
        <v>45.8601287</v>
      </c>
      <c r="K59" s="137"/>
      <c r="L59" s="138">
        <v>37.6193288</v>
      </c>
    </row>
    <row r="60" spans="1:12" ht="12.75" customHeight="1">
      <c r="A60" s="136"/>
      <c r="B60" s="72">
        <v>35788</v>
      </c>
      <c r="C60" s="137">
        <v>0.00018199999999999998</v>
      </c>
      <c r="D60" s="137">
        <v>4.5499999999999995E-05</v>
      </c>
      <c r="E60" s="137">
        <v>0.0001274</v>
      </c>
      <c r="F60" s="137">
        <v>0.00091005</v>
      </c>
      <c r="G60" s="137">
        <v>0.0046323</v>
      </c>
      <c r="H60" s="137">
        <v>0.0032763000000000002</v>
      </c>
      <c r="I60" s="137">
        <v>0.0155622</v>
      </c>
      <c r="J60" s="137">
        <v>14.4600089</v>
      </c>
      <c r="K60" s="137"/>
      <c r="L60" s="138">
        <v>13.989740999999999</v>
      </c>
    </row>
    <row r="61" spans="1:12" ht="12.75" customHeight="1">
      <c r="A61" s="136"/>
      <c r="B61" s="72">
        <v>35794</v>
      </c>
      <c r="C61" s="137">
        <v>0.0008644</v>
      </c>
      <c r="D61" s="137">
        <v>4.6E-05</v>
      </c>
      <c r="E61" s="137">
        <v>0.0007264</v>
      </c>
      <c r="F61" s="137">
        <v>0.0026115</v>
      </c>
      <c r="G61" s="137">
        <v>0.0291497</v>
      </c>
      <c r="H61" s="137">
        <v>0.0036874</v>
      </c>
      <c r="I61" s="139">
        <v>0.16368</v>
      </c>
      <c r="J61" s="137">
        <v>19.4382733</v>
      </c>
      <c r="K61" s="137"/>
      <c r="L61" s="138">
        <v>15.1214954</v>
      </c>
    </row>
    <row r="62" spans="1:12" ht="12.75" customHeight="1">
      <c r="A62" s="136"/>
      <c r="B62" s="140"/>
      <c r="C62" s="137"/>
      <c r="D62" s="137"/>
      <c r="E62" s="137"/>
      <c r="F62" s="137"/>
      <c r="G62" s="137"/>
      <c r="H62" s="137"/>
      <c r="I62" s="137"/>
      <c r="J62" s="137"/>
      <c r="K62" s="137"/>
      <c r="L62" s="137"/>
    </row>
    <row r="63" spans="1:12" ht="12.75" customHeight="1">
      <c r="A63" s="136"/>
      <c r="B63" s="65" t="s">
        <v>9</v>
      </c>
      <c r="C63" s="142">
        <f>AVERAGE(C11:C61)</f>
        <v>0.0009073293478260872</v>
      </c>
      <c r="D63" s="142">
        <f aca="true" t="shared" si="0" ref="D63:L63">AVERAGE(D11:D61)</f>
        <v>4.4644565217391325E-05</v>
      </c>
      <c r="E63" s="142">
        <f t="shared" si="0"/>
        <v>0.00023442608695652172</v>
      </c>
      <c r="F63" s="142">
        <f t="shared" si="0"/>
        <v>0.0022877695652173905</v>
      </c>
      <c r="G63" s="142">
        <f t="shared" si="0"/>
        <v>0.011699104347826086</v>
      </c>
      <c r="H63" s="142">
        <f t="shared" si="0"/>
        <v>0.006157639130434783</v>
      </c>
      <c r="I63" s="142">
        <f t="shared" si="0"/>
        <v>0.04061909565217391</v>
      </c>
      <c r="J63" s="142">
        <f t="shared" si="0"/>
        <v>30.849833563043465</v>
      </c>
      <c r="K63" s="142"/>
      <c r="L63" s="142">
        <f t="shared" si="0"/>
        <v>23.102173372340427</v>
      </c>
    </row>
    <row r="64" spans="1:12" ht="12.75" customHeight="1">
      <c r="A64" s="136"/>
      <c r="B64" s="65" t="s">
        <v>11</v>
      </c>
      <c r="C64" s="141">
        <f>MIN(C11:C61)</f>
        <v>0.00016975</v>
      </c>
      <c r="D64" s="141">
        <f aca="true" t="shared" si="1" ref="D64:L64">MIN(D11:D61)</f>
        <v>3.9750000000000004E-05</v>
      </c>
      <c r="E64" s="141">
        <f t="shared" si="1"/>
        <v>6.88E-05</v>
      </c>
      <c r="F64" s="141">
        <f t="shared" si="1"/>
        <v>0.0008488</v>
      </c>
      <c r="G64" s="141">
        <f t="shared" si="1"/>
        <v>0.0041369</v>
      </c>
      <c r="H64" s="141">
        <f t="shared" si="1"/>
        <v>0.0017316</v>
      </c>
      <c r="I64" s="141">
        <f t="shared" si="1"/>
        <v>0.0134962</v>
      </c>
      <c r="J64" s="141">
        <f t="shared" si="1"/>
        <v>14.4600089</v>
      </c>
      <c r="K64" s="141"/>
      <c r="L64" s="141">
        <f t="shared" si="1"/>
        <v>10.1457055</v>
      </c>
    </row>
    <row r="65" spans="1:12" ht="12.75" customHeight="1">
      <c r="A65" s="136"/>
      <c r="B65" s="65" t="s">
        <v>12</v>
      </c>
      <c r="C65" s="141">
        <f>MAX(C11:C61)</f>
        <v>0.0016155</v>
      </c>
      <c r="D65" s="141">
        <f aca="true" t="shared" si="2" ref="D65:L65">MAX(D11:D61)</f>
        <v>4.8E-05</v>
      </c>
      <c r="E65" s="141">
        <f t="shared" si="2"/>
        <v>0.0007264</v>
      </c>
      <c r="F65" s="141">
        <f t="shared" si="2"/>
        <v>0.0037857</v>
      </c>
      <c r="G65" s="141">
        <f t="shared" si="2"/>
        <v>0.0291497</v>
      </c>
      <c r="H65" s="141">
        <f t="shared" si="2"/>
        <v>0.0398147</v>
      </c>
      <c r="I65" s="141">
        <f t="shared" si="2"/>
        <v>0.16368</v>
      </c>
      <c r="J65" s="141">
        <f t="shared" si="2"/>
        <v>65.7596422</v>
      </c>
      <c r="K65" s="141"/>
      <c r="L65" s="141">
        <f t="shared" si="2"/>
        <v>62.2035108</v>
      </c>
    </row>
    <row r="66" spans="1:12" ht="12.75" customHeight="1">
      <c r="A66" s="136"/>
      <c r="B66" s="65" t="s">
        <v>13</v>
      </c>
      <c r="C66" s="141">
        <f>STDEVP(C11:C61)</f>
        <v>0.000392555831888375</v>
      </c>
      <c r="D66" s="141">
        <f aca="true" t="shared" si="3" ref="D66:L66">STDEVP(D11:D61)</f>
        <v>2.1541473714485377E-06</v>
      </c>
      <c r="E66" s="141">
        <f t="shared" si="3"/>
        <v>0.0001302456448988713</v>
      </c>
      <c r="F66" s="141">
        <f t="shared" si="3"/>
        <v>0.0009510611587954694</v>
      </c>
      <c r="G66" s="141">
        <f t="shared" si="3"/>
        <v>0.0059400704980429484</v>
      </c>
      <c r="H66" s="141">
        <f t="shared" si="3"/>
        <v>0.0060080378285542095</v>
      </c>
      <c r="I66" s="141">
        <f t="shared" si="3"/>
        <v>0.032029199468249864</v>
      </c>
      <c r="J66" s="141">
        <f t="shared" si="3"/>
        <v>10.428086759031947</v>
      </c>
      <c r="K66" s="141"/>
      <c r="L66" s="141">
        <f t="shared" si="3"/>
        <v>10.350975963729626</v>
      </c>
    </row>
  </sheetData>
  <printOptions/>
  <pageMargins left="0.75" right="0.75" top="0.75" bottom="1.75" header="0.25" footer="0.25"/>
  <pageSetup fitToHeight="0" fitToWidth="1" horizontalDpi="600" verticalDpi="600" orientation="portrait" scale="85" r:id="rId1"/>
  <headerFooter alignWithMargins="0">
    <oddHeader>&amp;L&amp;"Arial,Bold"&amp;16Pennsylvania DEP Air Sampling Results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V56"/>
  <sheetViews>
    <sheetView workbookViewId="0" topLeftCell="A1">
      <selection activeCell="B11" sqref="B11"/>
    </sheetView>
  </sheetViews>
  <sheetFormatPr defaultColWidth="9.140625" defaultRowHeight="12.75"/>
  <cols>
    <col min="1" max="1" width="4.7109375" style="146" customWidth="1"/>
    <col min="2" max="2" width="9.7109375" style="151" customWidth="1"/>
    <col min="3" max="7" width="9.7109375" style="143" customWidth="1"/>
    <col min="8" max="8" width="11.421875" style="143" bestFit="1" customWidth="1"/>
    <col min="9" max="11" width="9.7109375" style="143" customWidth="1"/>
    <col min="12" max="16384" width="9.140625" style="146" customWidth="1"/>
  </cols>
  <sheetData>
    <row r="1" spans="1:22" ht="12.75">
      <c r="A1" s="92" t="s">
        <v>34</v>
      </c>
      <c r="B1" s="90"/>
      <c r="C1" s="91"/>
      <c r="D1" s="93" t="s">
        <v>35</v>
      </c>
      <c r="L1" s="144"/>
      <c r="M1" s="145"/>
      <c r="N1" s="145"/>
      <c r="O1" s="145"/>
      <c r="P1" s="145"/>
      <c r="Q1" s="145"/>
      <c r="R1" s="145"/>
      <c r="S1" s="145"/>
      <c r="T1" s="145"/>
      <c r="U1" s="145"/>
      <c r="V1" s="145"/>
    </row>
    <row r="2" spans="1:22" ht="12.75">
      <c r="A2" s="92" t="s">
        <v>36</v>
      </c>
      <c r="B2" s="90"/>
      <c r="C2" s="91"/>
      <c r="D2" s="94" t="s">
        <v>37</v>
      </c>
      <c r="L2" s="144"/>
      <c r="M2" s="145"/>
      <c r="N2" s="145"/>
      <c r="O2" s="145"/>
      <c r="P2" s="145"/>
      <c r="Q2" s="145"/>
      <c r="R2" s="145"/>
      <c r="S2" s="145"/>
      <c r="T2" s="145"/>
      <c r="U2" s="145"/>
      <c r="V2" s="145"/>
    </row>
    <row r="3" spans="1:22" ht="12.75">
      <c r="A3" s="92" t="s">
        <v>44</v>
      </c>
      <c r="B3" s="90"/>
      <c r="C3" s="91"/>
      <c r="D3" s="94" t="s">
        <v>38</v>
      </c>
      <c r="L3" s="147"/>
      <c r="M3" s="148"/>
      <c r="N3" s="148"/>
      <c r="O3" s="148"/>
      <c r="P3" s="148"/>
      <c r="Q3" s="148"/>
      <c r="R3" s="148"/>
      <c r="S3" s="148"/>
      <c r="T3" s="148"/>
      <c r="U3" s="148"/>
      <c r="V3" s="148"/>
    </row>
    <row r="4" spans="1:22" ht="12.75">
      <c r="A4" s="92" t="s">
        <v>60</v>
      </c>
      <c r="B4" s="90"/>
      <c r="C4" s="91"/>
      <c r="D4" s="94" t="s">
        <v>40</v>
      </c>
      <c r="L4" s="147"/>
      <c r="M4" s="148"/>
      <c r="N4" s="148"/>
      <c r="O4" s="148"/>
      <c r="P4" s="148"/>
      <c r="Q4" s="148"/>
      <c r="R4" s="148"/>
      <c r="S4" s="148"/>
      <c r="T4" s="148"/>
      <c r="U4" s="148"/>
      <c r="V4" s="148"/>
    </row>
    <row r="5" spans="1:22" ht="14.25">
      <c r="A5" s="92" t="s">
        <v>41</v>
      </c>
      <c r="B5" s="90"/>
      <c r="C5" s="91"/>
      <c r="D5" s="95"/>
      <c r="L5" s="144"/>
      <c r="M5" s="145"/>
      <c r="N5" s="145"/>
      <c r="O5" s="145"/>
      <c r="P5" s="145"/>
      <c r="Q5" s="145"/>
      <c r="R5" s="145"/>
      <c r="S5" s="145"/>
      <c r="T5" s="145"/>
      <c r="U5" s="145"/>
      <c r="V5" s="145"/>
    </row>
    <row r="6" spans="1:22" ht="12.75">
      <c r="A6" s="92" t="s">
        <v>62</v>
      </c>
      <c r="B6" s="90"/>
      <c r="C6" s="91"/>
      <c r="D6" s="95"/>
      <c r="L6" s="144"/>
      <c r="M6" s="145"/>
      <c r="N6" s="145"/>
      <c r="O6" s="145"/>
      <c r="P6" s="145"/>
      <c r="Q6" s="145"/>
      <c r="R6" s="145"/>
      <c r="S6" s="145"/>
      <c r="T6" s="145"/>
      <c r="U6" s="145"/>
      <c r="V6" s="145"/>
    </row>
    <row r="7" spans="1:22" ht="12.75">
      <c r="A7" s="96" t="s">
        <v>43</v>
      </c>
      <c r="B7" s="90"/>
      <c r="C7" s="91"/>
      <c r="D7" s="91"/>
      <c r="L7" s="149"/>
      <c r="M7" s="150"/>
      <c r="N7" s="150"/>
      <c r="O7" s="150"/>
      <c r="P7" s="150"/>
      <c r="Q7" s="150"/>
      <c r="R7" s="150"/>
      <c r="S7" s="150"/>
      <c r="T7" s="150"/>
      <c r="U7" s="150"/>
      <c r="V7" s="150"/>
    </row>
    <row r="8" spans="13:22" ht="12.75">
      <c r="M8" s="152"/>
      <c r="N8" s="152"/>
      <c r="O8" s="152"/>
      <c r="P8" s="152"/>
      <c r="Q8" s="152"/>
      <c r="R8" s="152"/>
      <c r="S8" s="152"/>
      <c r="T8" s="152"/>
      <c r="U8" s="152"/>
      <c r="V8" s="152"/>
    </row>
    <row r="9" spans="1:9" ht="12.75">
      <c r="A9" s="153"/>
      <c r="I9" s="154"/>
    </row>
    <row r="10" spans="1:11" s="160" customFormat="1" ht="12.75">
      <c r="A10" s="155" t="s">
        <v>19</v>
      </c>
      <c r="B10" s="156" t="s">
        <v>0</v>
      </c>
      <c r="C10" s="157" t="s">
        <v>1</v>
      </c>
      <c r="D10" s="157" t="s">
        <v>2</v>
      </c>
      <c r="E10" s="157" t="s">
        <v>3</v>
      </c>
      <c r="F10" s="157" t="s">
        <v>4</v>
      </c>
      <c r="G10" s="157" t="s">
        <v>5</v>
      </c>
      <c r="H10" s="157" t="s">
        <v>15</v>
      </c>
      <c r="I10" s="158" t="s">
        <v>6</v>
      </c>
      <c r="J10" s="157" t="s">
        <v>7</v>
      </c>
      <c r="K10" s="159" t="s">
        <v>8</v>
      </c>
    </row>
    <row r="11" spans="1:11" s="160" customFormat="1" ht="12.75">
      <c r="A11" s="155"/>
      <c r="B11" s="172">
        <v>39634</v>
      </c>
      <c r="C11" s="161">
        <v>0.0027852000000000003</v>
      </c>
      <c r="D11" s="161">
        <v>0.00010025</v>
      </c>
      <c r="E11" s="161">
        <v>0.0005459</v>
      </c>
      <c r="F11" s="161">
        <v>0.0057932</v>
      </c>
      <c r="G11" s="161">
        <v>0.0174075</v>
      </c>
      <c r="H11" s="161">
        <v>0.015742</v>
      </c>
      <c r="I11" s="161">
        <v>0.0055537</v>
      </c>
      <c r="J11" s="161">
        <v>0.0451203</v>
      </c>
      <c r="K11" s="161">
        <v>60.7174688</v>
      </c>
    </row>
    <row r="12" spans="1:11" s="160" customFormat="1" ht="12.75">
      <c r="A12" s="155"/>
      <c r="B12" s="172">
        <v>39640</v>
      </c>
      <c r="C12" s="161">
        <v>0.0014817</v>
      </c>
      <c r="D12" s="161">
        <v>0.00010025</v>
      </c>
      <c r="E12" s="161">
        <v>0.0006517000000000001</v>
      </c>
      <c r="F12" s="161">
        <v>0.0047126</v>
      </c>
      <c r="G12" s="161">
        <v>0.0161208</v>
      </c>
      <c r="H12" s="161">
        <v>0.0352941</v>
      </c>
      <c r="I12" s="161">
        <v>0.0028688</v>
      </c>
      <c r="J12" s="161">
        <v>0.0671791</v>
      </c>
      <c r="K12" s="161">
        <v>91.9117647</v>
      </c>
    </row>
    <row r="13" spans="1:11" s="160" customFormat="1" ht="12.75">
      <c r="A13" s="155"/>
      <c r="B13" s="172">
        <v>39646</v>
      </c>
      <c r="C13" s="161">
        <v>0.0012366</v>
      </c>
      <c r="D13" s="161">
        <v>0.00010025</v>
      </c>
      <c r="E13" s="161">
        <v>0.0005459</v>
      </c>
      <c r="F13" s="161">
        <v>0.0055147</v>
      </c>
      <c r="G13" s="161">
        <v>0.0100045</v>
      </c>
      <c r="H13" s="161">
        <v>0.044719300000000003</v>
      </c>
      <c r="I13" s="161">
        <v>0.0058768</v>
      </c>
      <c r="J13" s="161">
        <v>0.0443182</v>
      </c>
      <c r="K13" s="161">
        <v>119.7638146</v>
      </c>
    </row>
    <row r="14" spans="1:11" s="160" customFormat="1" ht="12.75">
      <c r="A14" s="155"/>
      <c r="B14" s="172">
        <v>39652</v>
      </c>
      <c r="C14" s="161">
        <v>0.001348</v>
      </c>
      <c r="D14" s="161">
        <v>0.00010025</v>
      </c>
      <c r="E14" s="161">
        <v>0.0005236</v>
      </c>
      <c r="F14" s="161">
        <v>0.0042335</v>
      </c>
      <c r="G14" s="161">
        <v>0.0069184</v>
      </c>
      <c r="H14" s="161">
        <v>0.018471500000000002</v>
      </c>
      <c r="I14" s="161">
        <v>0.0030693</v>
      </c>
      <c r="J14" s="161">
        <v>0.0487299</v>
      </c>
      <c r="K14" s="161">
        <v>41.2210339</v>
      </c>
    </row>
    <row r="15" spans="1:11" s="160" customFormat="1" ht="12.75">
      <c r="A15" s="155"/>
      <c r="B15" s="172">
        <v>39658</v>
      </c>
      <c r="C15" s="161">
        <v>0.0015931</v>
      </c>
      <c r="D15" s="161">
        <v>0.00010025</v>
      </c>
      <c r="E15" s="161">
        <v>0.0006072</v>
      </c>
      <c r="F15" s="161">
        <v>0.0049744</v>
      </c>
      <c r="G15" s="161">
        <v>0.0160205</v>
      </c>
      <c r="H15" s="161">
        <v>0.0437166</v>
      </c>
      <c r="I15" s="161">
        <v>0.012733999999999999</v>
      </c>
      <c r="J15" s="161">
        <v>0.1323529</v>
      </c>
      <c r="K15" s="161">
        <v>82.4420677</v>
      </c>
    </row>
    <row r="16" spans="1:11" s="160" customFormat="1" ht="12.75">
      <c r="A16" s="155"/>
      <c r="B16" s="172">
        <v>39664</v>
      </c>
      <c r="C16" s="161">
        <v>0.0008578</v>
      </c>
      <c r="D16" s="161">
        <v>0.00010025</v>
      </c>
      <c r="E16" s="161">
        <v>0.0003899</v>
      </c>
      <c r="F16" s="161">
        <v>0.0042502</v>
      </c>
      <c r="G16" s="161">
        <v>0.0051136</v>
      </c>
      <c r="H16" s="161">
        <v>0.0192513</v>
      </c>
      <c r="I16" s="161">
        <v>0.0010026500000000001</v>
      </c>
      <c r="J16" s="161">
        <v>0.0340909</v>
      </c>
      <c r="K16" s="161">
        <v>42.3351159</v>
      </c>
    </row>
    <row r="17" spans="1:11" s="160" customFormat="1" ht="12.75">
      <c r="A17" s="155"/>
      <c r="B17" s="172">
        <v>39670</v>
      </c>
      <c r="C17" s="161">
        <v>0.0010807</v>
      </c>
      <c r="D17" s="161">
        <v>0.00010025</v>
      </c>
      <c r="E17" s="161">
        <v>0.0004122</v>
      </c>
      <c r="F17" s="161">
        <v>0.00200535</v>
      </c>
      <c r="G17" s="161">
        <v>0.0080827</v>
      </c>
      <c r="H17" s="161">
        <v>0.0174688</v>
      </c>
      <c r="I17" s="161">
        <v>0.0092636</v>
      </c>
      <c r="J17" s="161">
        <v>0.028475900000000002</v>
      </c>
      <c r="K17" s="161">
        <v>36.4861854</v>
      </c>
    </row>
    <row r="18" spans="1:11" s="160" customFormat="1" ht="12.75">
      <c r="A18" s="155"/>
      <c r="B18" s="172">
        <v>39676</v>
      </c>
      <c r="C18" s="161">
        <v>0.0016544</v>
      </c>
      <c r="D18" s="161">
        <v>0.00010025</v>
      </c>
      <c r="E18" s="161">
        <v>0.0009637000000000001</v>
      </c>
      <c r="F18" s="161">
        <v>0.0042892</v>
      </c>
      <c r="G18" s="161">
        <v>0.0135751</v>
      </c>
      <c r="H18" s="161">
        <v>0.0421123</v>
      </c>
      <c r="I18" s="161">
        <v>0.0054367</v>
      </c>
      <c r="J18" s="161">
        <v>0.16945190000000002</v>
      </c>
      <c r="K18" s="161">
        <v>48.796791400000004</v>
      </c>
    </row>
    <row r="19" spans="1:11" s="160" customFormat="1" ht="12.75">
      <c r="A19" s="155"/>
      <c r="B19" s="172">
        <v>39682</v>
      </c>
      <c r="C19" s="161">
        <v>0.0008189</v>
      </c>
      <c r="D19" s="161">
        <v>0.00010025</v>
      </c>
      <c r="E19" s="161">
        <v>0.0005013</v>
      </c>
      <c r="F19" s="161">
        <v>0.0049744</v>
      </c>
      <c r="G19" s="161">
        <v>0.0072805000000000005</v>
      </c>
      <c r="H19" s="161">
        <v>0.0264706</v>
      </c>
      <c r="I19" s="161">
        <v>0.013034800000000001</v>
      </c>
      <c r="J19" s="161">
        <v>0.035494700000000004</v>
      </c>
      <c r="K19" s="161">
        <v>47.6827094</v>
      </c>
    </row>
    <row r="20" spans="1:11" s="160" customFormat="1" ht="12.75">
      <c r="A20" s="155"/>
      <c r="B20" s="172">
        <v>39688</v>
      </c>
      <c r="C20" s="161">
        <v>0.0004735</v>
      </c>
      <c r="D20" s="161">
        <v>0.00010025</v>
      </c>
      <c r="E20" s="161">
        <v>0.0003454</v>
      </c>
      <c r="F20" s="161">
        <v>0.0042112</v>
      </c>
      <c r="G20" s="161">
        <v>0.006094</v>
      </c>
      <c r="H20" s="161">
        <v>0.015781</v>
      </c>
      <c r="I20" s="161">
        <v>0.0025457</v>
      </c>
      <c r="J20" s="161">
        <v>0.0210561</v>
      </c>
      <c r="K20" s="161">
        <v>38.491533</v>
      </c>
    </row>
    <row r="21" spans="1:11" s="160" customFormat="1" ht="12.75">
      <c r="A21" s="155"/>
      <c r="B21" s="172">
        <v>39694</v>
      </c>
      <c r="C21" s="161">
        <v>0.0015632</v>
      </c>
      <c r="D21" s="161">
        <v>9.805E-05</v>
      </c>
      <c r="E21" s="161">
        <v>0.0004902</v>
      </c>
      <c r="F21" s="161">
        <v>0.0045316</v>
      </c>
      <c r="G21" s="161">
        <v>0.0105882</v>
      </c>
      <c r="H21" s="161">
        <v>0.0341176</v>
      </c>
      <c r="I21" s="161">
        <v>0.009842</v>
      </c>
      <c r="J21" s="161">
        <v>0.0419608</v>
      </c>
      <c r="K21" s="161">
        <v>79.5206972</v>
      </c>
    </row>
    <row r="22" spans="1:11" s="160" customFormat="1" ht="12.75">
      <c r="A22" s="155"/>
      <c r="B22" s="172">
        <v>39700</v>
      </c>
      <c r="C22" s="161">
        <v>0.0010621</v>
      </c>
      <c r="D22" s="161">
        <v>9.805E-05</v>
      </c>
      <c r="E22" s="161">
        <v>0.0006264</v>
      </c>
      <c r="F22" s="161">
        <v>0.0019608</v>
      </c>
      <c r="G22" s="161">
        <v>0.0039597</v>
      </c>
      <c r="H22" s="161">
        <v>0.0110403</v>
      </c>
      <c r="I22" s="161">
        <v>0.0026089</v>
      </c>
      <c r="J22" s="161">
        <v>0.024902</v>
      </c>
      <c r="K22" s="161">
        <v>37.7995643</v>
      </c>
    </row>
    <row r="23" spans="1:11" s="160" customFormat="1" ht="12.75">
      <c r="A23" s="155"/>
      <c r="B23" s="172">
        <v>39706</v>
      </c>
      <c r="C23" s="161">
        <v>0.0004466</v>
      </c>
      <c r="D23" s="161">
        <v>9.805E-05</v>
      </c>
      <c r="E23" s="161">
        <v>0.0003922</v>
      </c>
      <c r="F23" s="161">
        <v>0.0019608</v>
      </c>
      <c r="G23" s="161">
        <v>0.004488</v>
      </c>
      <c r="H23" s="161">
        <v>0.0143736</v>
      </c>
      <c r="I23" s="161">
        <v>0.0009804</v>
      </c>
      <c r="J23" s="161">
        <v>0.0260784</v>
      </c>
      <c r="K23" s="161">
        <v>53.8671024</v>
      </c>
    </row>
    <row r="24" spans="1:11" s="160" customFormat="1" ht="12.75">
      <c r="A24" s="155"/>
      <c r="B24" s="172">
        <v>39712</v>
      </c>
      <c r="C24" s="161">
        <v>0.0022168</v>
      </c>
      <c r="D24" s="161">
        <v>9.805E-05</v>
      </c>
      <c r="E24" s="161">
        <v>0.0003867</v>
      </c>
      <c r="F24" s="161">
        <v>0.0040196</v>
      </c>
      <c r="G24" s="161">
        <v>0.0109804</v>
      </c>
      <c r="H24" s="161">
        <v>0.024902</v>
      </c>
      <c r="I24" s="161">
        <v>0.0064488</v>
      </c>
      <c r="J24" s="161">
        <v>0.037451</v>
      </c>
      <c r="K24" s="161">
        <v>47.6579521</v>
      </c>
    </row>
    <row r="25" spans="1:11" s="160" customFormat="1" ht="12.75">
      <c r="A25" s="155"/>
      <c r="B25" s="172">
        <v>39718</v>
      </c>
      <c r="C25" s="161">
        <v>0.0007407000000000001</v>
      </c>
      <c r="D25" s="161">
        <v>9.805E-05</v>
      </c>
      <c r="E25" s="161">
        <v>0.0004194</v>
      </c>
      <c r="F25" s="161">
        <v>0.0039978</v>
      </c>
      <c r="G25" s="161">
        <v>0.0052179</v>
      </c>
      <c r="H25" s="161">
        <v>0.0113344</v>
      </c>
      <c r="I25" s="161">
        <v>0.0062963</v>
      </c>
      <c r="J25" s="161">
        <v>0.020784300000000002</v>
      </c>
      <c r="K25" s="161">
        <v>37.6361656</v>
      </c>
    </row>
    <row r="26" spans="1:11" s="160" customFormat="1" ht="12.75">
      <c r="A26" s="155"/>
      <c r="B26" s="172">
        <v>39724</v>
      </c>
      <c r="C26" s="161">
        <v>0.0018192</v>
      </c>
      <c r="D26" s="161">
        <v>9.805E-05</v>
      </c>
      <c r="E26" s="161">
        <v>0.0004412</v>
      </c>
      <c r="F26" s="161">
        <v>0.0041939</v>
      </c>
      <c r="G26" s="161">
        <v>0.0073148</v>
      </c>
      <c r="H26" s="161">
        <v>0.027451</v>
      </c>
      <c r="I26" s="161">
        <v>0.0024891</v>
      </c>
      <c r="J26" s="161">
        <v>0.0321569</v>
      </c>
      <c r="K26" s="161">
        <v>73.5294118</v>
      </c>
    </row>
    <row r="27" spans="1:11" s="160" customFormat="1" ht="12.75">
      <c r="A27" s="155"/>
      <c r="B27" s="172">
        <v>39730</v>
      </c>
      <c r="C27" s="161">
        <v>0.0020588</v>
      </c>
      <c r="D27" s="161">
        <v>9.805E-05</v>
      </c>
      <c r="E27" s="161">
        <v>0.0005828</v>
      </c>
      <c r="F27" s="161">
        <v>0.0047059</v>
      </c>
      <c r="G27" s="161">
        <v>0.013197200000000001</v>
      </c>
      <c r="H27" s="161">
        <v>0.0284314</v>
      </c>
      <c r="I27" s="161">
        <v>0.0027233</v>
      </c>
      <c r="J27" s="161">
        <v>0.045294100000000004</v>
      </c>
      <c r="K27" s="161">
        <v>62.6361656</v>
      </c>
    </row>
    <row r="28" spans="1:11" s="160" customFormat="1" ht="12.75">
      <c r="A28" s="155"/>
      <c r="B28" s="172">
        <v>39736</v>
      </c>
      <c r="C28" s="161">
        <v>0.0025871</v>
      </c>
      <c r="D28" s="161">
        <v>9.805E-05</v>
      </c>
      <c r="E28" s="161">
        <v>0.0005664</v>
      </c>
      <c r="F28" s="161">
        <v>0.0057625</v>
      </c>
      <c r="G28" s="161">
        <v>0.0290196</v>
      </c>
      <c r="H28" s="161">
        <v>0.0535294</v>
      </c>
      <c r="I28" s="161">
        <v>0.0071187</v>
      </c>
      <c r="J28" s="161">
        <v>0.0827451</v>
      </c>
      <c r="K28" s="161">
        <v>136.1655773</v>
      </c>
    </row>
    <row r="29" spans="1:11" s="160" customFormat="1" ht="12.75">
      <c r="A29" s="155"/>
      <c r="B29" s="172">
        <v>39742</v>
      </c>
      <c r="C29" s="161">
        <v>0.0013072000000000001</v>
      </c>
      <c r="D29" s="161">
        <v>9.805E-05</v>
      </c>
      <c r="E29" s="161">
        <v>0.0007952</v>
      </c>
      <c r="F29" s="161">
        <v>0.0048638</v>
      </c>
      <c r="G29" s="161">
        <v>0.0152342</v>
      </c>
      <c r="H29" s="161">
        <v>0.0364706</v>
      </c>
      <c r="I29" s="161">
        <v>0.0034532</v>
      </c>
      <c r="J29" s="161">
        <v>0.0509804</v>
      </c>
      <c r="K29" s="161">
        <v>89.3246187</v>
      </c>
    </row>
    <row r="30" spans="1:11" s="160" customFormat="1" ht="12.75">
      <c r="A30" s="155"/>
      <c r="B30" s="172">
        <v>39748</v>
      </c>
      <c r="C30" s="161"/>
      <c r="D30" s="161"/>
      <c r="E30" s="161"/>
      <c r="F30" s="161"/>
      <c r="G30" s="161"/>
      <c r="H30" s="161"/>
      <c r="I30" s="161"/>
      <c r="J30" s="161"/>
      <c r="K30" s="161"/>
    </row>
    <row r="31" spans="1:11" s="160" customFormat="1" ht="12.75">
      <c r="A31" s="155"/>
      <c r="B31" s="172">
        <v>39754</v>
      </c>
      <c r="C31" s="161"/>
      <c r="D31" s="161"/>
      <c r="E31" s="161"/>
      <c r="F31" s="161"/>
      <c r="G31" s="161"/>
      <c r="H31" s="161"/>
      <c r="I31" s="161"/>
      <c r="J31" s="161"/>
      <c r="K31" s="161"/>
    </row>
    <row r="32" spans="1:11" s="160" customFormat="1" ht="12.75">
      <c r="A32" s="155"/>
      <c r="B32" s="172">
        <v>39760</v>
      </c>
      <c r="C32" s="161"/>
      <c r="D32" s="161"/>
      <c r="E32" s="161"/>
      <c r="F32" s="161"/>
      <c r="G32" s="161"/>
      <c r="H32" s="161"/>
      <c r="I32" s="161"/>
      <c r="J32" s="161"/>
      <c r="K32" s="161"/>
    </row>
    <row r="33" spans="1:11" s="160" customFormat="1" ht="12.75">
      <c r="A33" s="155"/>
      <c r="B33" s="172">
        <v>39766</v>
      </c>
      <c r="C33" s="161"/>
      <c r="D33" s="161"/>
      <c r="E33" s="161"/>
      <c r="F33" s="161"/>
      <c r="G33" s="161"/>
      <c r="H33" s="161"/>
      <c r="I33" s="161"/>
      <c r="J33" s="161"/>
      <c r="K33" s="161"/>
    </row>
    <row r="34" spans="1:11" s="160" customFormat="1" ht="12.75">
      <c r="A34" s="155"/>
      <c r="B34" s="172">
        <v>39772</v>
      </c>
      <c r="C34" s="161"/>
      <c r="D34" s="161"/>
      <c r="E34" s="161"/>
      <c r="F34" s="161"/>
      <c r="G34" s="161"/>
      <c r="H34" s="161"/>
      <c r="I34" s="161"/>
      <c r="J34" s="161"/>
      <c r="K34" s="161"/>
    </row>
    <row r="35" spans="1:11" s="160" customFormat="1" ht="12.75">
      <c r="A35" s="155"/>
      <c r="B35" s="172">
        <v>39778</v>
      </c>
      <c r="C35" s="161"/>
      <c r="D35" s="161"/>
      <c r="E35" s="161"/>
      <c r="F35" s="161"/>
      <c r="G35" s="161"/>
      <c r="H35" s="161"/>
      <c r="I35" s="161"/>
      <c r="J35" s="161"/>
      <c r="K35" s="161"/>
    </row>
    <row r="36" spans="1:11" s="160" customFormat="1" ht="12.75">
      <c r="A36" s="155"/>
      <c r="B36" s="172">
        <v>39784</v>
      </c>
      <c r="C36" s="161"/>
      <c r="D36" s="161"/>
      <c r="E36" s="161"/>
      <c r="F36" s="161"/>
      <c r="G36" s="161"/>
      <c r="H36" s="161"/>
      <c r="I36" s="161"/>
      <c r="J36" s="161"/>
      <c r="K36" s="161"/>
    </row>
    <row r="37" spans="1:11" s="160" customFormat="1" ht="12.75">
      <c r="A37" s="155"/>
      <c r="B37" s="172">
        <v>39790</v>
      </c>
      <c r="C37" s="161"/>
      <c r="D37" s="161"/>
      <c r="E37" s="161"/>
      <c r="F37" s="161"/>
      <c r="G37" s="161"/>
      <c r="H37" s="161"/>
      <c r="I37" s="161"/>
      <c r="J37" s="161"/>
      <c r="K37" s="161"/>
    </row>
    <row r="38" spans="1:11" s="160" customFormat="1" ht="12.75">
      <c r="A38" s="155"/>
      <c r="B38" s="172">
        <v>39796</v>
      </c>
      <c r="C38" s="161"/>
      <c r="D38" s="161"/>
      <c r="E38" s="161"/>
      <c r="F38" s="161"/>
      <c r="G38" s="161"/>
      <c r="H38" s="161"/>
      <c r="I38" s="161"/>
      <c r="J38" s="161"/>
      <c r="K38" s="161"/>
    </row>
    <row r="39" spans="1:11" s="160" customFormat="1" ht="12.75">
      <c r="A39" s="155"/>
      <c r="B39" s="172">
        <v>39802</v>
      </c>
      <c r="C39" s="161">
        <v>0.0004902</v>
      </c>
      <c r="D39" s="161">
        <v>9.59E-05</v>
      </c>
      <c r="E39" s="161">
        <v>0.0004582</v>
      </c>
      <c r="F39" s="161">
        <v>0.00191815</v>
      </c>
      <c r="G39" s="161">
        <v>0.0025682</v>
      </c>
      <c r="H39" s="161">
        <v>0.0051577</v>
      </c>
      <c r="I39" s="161">
        <v>0.0022645</v>
      </c>
      <c r="J39" s="161">
        <v>0.0162084</v>
      </c>
      <c r="K39" s="161">
        <v>14.7591645</v>
      </c>
    </row>
    <row r="40" spans="1:11" s="160" customFormat="1" ht="12.75">
      <c r="A40" s="155"/>
      <c r="B40" s="172">
        <v>39808</v>
      </c>
      <c r="C40" s="161">
        <v>0.0010017000000000001</v>
      </c>
      <c r="D40" s="161">
        <v>9.59E-05</v>
      </c>
      <c r="E40" s="161">
        <v>0.00040490000000000003</v>
      </c>
      <c r="F40" s="161">
        <v>0.0042945</v>
      </c>
      <c r="G40" s="161">
        <v>0.0051417</v>
      </c>
      <c r="H40" s="161">
        <v>0.0061008</v>
      </c>
      <c r="I40" s="161">
        <v>0.0035113</v>
      </c>
      <c r="J40" s="161">
        <v>0.0207161</v>
      </c>
      <c r="K40" s="161">
        <v>16.7306053</v>
      </c>
    </row>
    <row r="41" spans="1:11" ht="12.75">
      <c r="A41" s="162"/>
      <c r="B41" s="156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ht="12.75">
      <c r="A42" s="162"/>
      <c r="B42" s="164" t="s">
        <v>29</v>
      </c>
      <c r="C42" s="165">
        <f aca="true" t="shared" si="0" ref="C42:K42">COUNT(C11:C40)</f>
        <v>21</v>
      </c>
      <c r="D42" s="165">
        <f t="shared" si="0"/>
        <v>21</v>
      </c>
      <c r="E42" s="165">
        <f t="shared" si="0"/>
        <v>21</v>
      </c>
      <c r="F42" s="165">
        <f t="shared" si="0"/>
        <v>21</v>
      </c>
      <c r="G42" s="165">
        <f t="shared" si="0"/>
        <v>21</v>
      </c>
      <c r="H42" s="165">
        <f t="shared" si="0"/>
        <v>21</v>
      </c>
      <c r="I42" s="165">
        <f t="shared" si="0"/>
        <v>21</v>
      </c>
      <c r="J42" s="165">
        <f t="shared" si="0"/>
        <v>21</v>
      </c>
      <c r="K42" s="165">
        <f t="shared" si="0"/>
        <v>21</v>
      </c>
    </row>
    <row r="43" spans="1:12" ht="12.75">
      <c r="A43" s="162"/>
      <c r="B43" s="166" t="s">
        <v>30</v>
      </c>
      <c r="C43" s="165">
        <v>0</v>
      </c>
      <c r="D43" s="163">
        <v>21</v>
      </c>
      <c r="E43" s="163">
        <v>0</v>
      </c>
      <c r="F43" s="163">
        <v>4</v>
      </c>
      <c r="G43" s="163">
        <v>0</v>
      </c>
      <c r="H43" s="163">
        <v>0</v>
      </c>
      <c r="I43" s="163">
        <v>2</v>
      </c>
      <c r="J43" s="163">
        <v>0</v>
      </c>
      <c r="K43" s="163">
        <v>0</v>
      </c>
      <c r="L43" s="167"/>
    </row>
    <row r="44" spans="1:11" ht="12.75">
      <c r="A44" s="162"/>
      <c r="B44" s="156" t="s">
        <v>31</v>
      </c>
      <c r="C44" s="165">
        <f aca="true" t="shared" si="1" ref="C44:K44">(C43/C42)*100</f>
        <v>0</v>
      </c>
      <c r="D44" s="165">
        <f t="shared" si="1"/>
        <v>100</v>
      </c>
      <c r="E44" s="165">
        <f t="shared" si="1"/>
        <v>0</v>
      </c>
      <c r="F44" s="165">
        <f t="shared" si="1"/>
        <v>19.047619047619047</v>
      </c>
      <c r="G44" s="165">
        <f t="shared" si="1"/>
        <v>0</v>
      </c>
      <c r="H44" s="165">
        <f t="shared" si="1"/>
        <v>0</v>
      </c>
      <c r="I44" s="165">
        <f t="shared" si="1"/>
        <v>9.523809523809524</v>
      </c>
      <c r="J44" s="165">
        <f t="shared" si="1"/>
        <v>0</v>
      </c>
      <c r="K44" s="165">
        <f t="shared" si="1"/>
        <v>0</v>
      </c>
    </row>
    <row r="45" spans="1:11" ht="12.75">
      <c r="A45" s="162"/>
      <c r="B45" s="156" t="s">
        <v>9</v>
      </c>
      <c r="C45" s="168">
        <f aca="true" t="shared" si="2" ref="C45:K45">IF(C44&gt;=50,"",AVERAGE(C11:C40))</f>
        <v>0.0013630238095238098</v>
      </c>
      <c r="D45" s="168">
        <f t="shared" si="2"/>
      </c>
      <c r="E45" s="168">
        <f t="shared" si="2"/>
        <v>0.0005262095238095238</v>
      </c>
      <c r="F45" s="168">
        <f t="shared" si="2"/>
        <v>0.004150861904761905</v>
      </c>
      <c r="G45" s="168">
        <f t="shared" si="2"/>
        <v>0.010206071428571429</v>
      </c>
      <c r="H45" s="168">
        <f t="shared" si="2"/>
        <v>0.0253303</v>
      </c>
      <c r="I45" s="168">
        <f t="shared" si="2"/>
        <v>0.0051963119047619055</v>
      </c>
      <c r="J45" s="168">
        <f t="shared" si="2"/>
        <v>0.04883559047619049</v>
      </c>
      <c r="K45" s="168">
        <f t="shared" si="2"/>
        <v>59.97502426666667</v>
      </c>
    </row>
    <row r="46" spans="1:11" ht="12.75">
      <c r="A46" s="162"/>
      <c r="B46" s="156" t="s">
        <v>11</v>
      </c>
      <c r="C46" s="161">
        <f aca="true" t="shared" si="3" ref="C46:K46">MIN(C11:C40)</f>
        <v>0.0004466</v>
      </c>
      <c r="D46" s="161">
        <f t="shared" si="3"/>
        <v>9.59E-05</v>
      </c>
      <c r="E46" s="161">
        <f t="shared" si="3"/>
        <v>0.0003454</v>
      </c>
      <c r="F46" s="161">
        <f t="shared" si="3"/>
        <v>0.00191815</v>
      </c>
      <c r="G46" s="161">
        <f t="shared" si="3"/>
        <v>0.0025682</v>
      </c>
      <c r="H46" s="161">
        <f t="shared" si="3"/>
        <v>0.0051577</v>
      </c>
      <c r="I46" s="161">
        <f t="shared" si="3"/>
        <v>0.0009804</v>
      </c>
      <c r="J46" s="161">
        <f t="shared" si="3"/>
        <v>0.0162084</v>
      </c>
      <c r="K46" s="161">
        <f t="shared" si="3"/>
        <v>14.7591645</v>
      </c>
    </row>
    <row r="47" spans="1:11" ht="12.75">
      <c r="A47" s="162"/>
      <c r="B47" s="156" t="s">
        <v>12</v>
      </c>
      <c r="C47" s="161">
        <f aca="true" t="shared" si="4" ref="C47:K47">MAX(C11:C40)</f>
        <v>0.0027852000000000003</v>
      </c>
      <c r="D47" s="161">
        <f t="shared" si="4"/>
        <v>0.00010025</v>
      </c>
      <c r="E47" s="161">
        <f t="shared" si="4"/>
        <v>0.0009637000000000001</v>
      </c>
      <c r="F47" s="161">
        <f t="shared" si="4"/>
        <v>0.0057932</v>
      </c>
      <c r="G47" s="161">
        <f t="shared" si="4"/>
        <v>0.0290196</v>
      </c>
      <c r="H47" s="161">
        <f t="shared" si="4"/>
        <v>0.0535294</v>
      </c>
      <c r="I47" s="161">
        <f t="shared" si="4"/>
        <v>0.013034800000000001</v>
      </c>
      <c r="J47" s="161">
        <f t="shared" si="4"/>
        <v>0.16945190000000002</v>
      </c>
      <c r="K47" s="161">
        <f t="shared" si="4"/>
        <v>136.1655773</v>
      </c>
    </row>
    <row r="48" spans="1:11" ht="12.75">
      <c r="A48" s="162"/>
      <c r="B48" s="156" t="s">
        <v>13</v>
      </c>
      <c r="C48" s="161">
        <f aca="true" t="shared" si="5" ref="C48:K48">STDEVP(C11:C40)</f>
        <v>0.0006468137819192827</v>
      </c>
      <c r="D48" s="161">
        <f t="shared" si="5"/>
        <v>1.4263911934461872E-06</v>
      </c>
      <c r="E48" s="161">
        <f t="shared" si="5"/>
        <v>0.0001452886450672854</v>
      </c>
      <c r="F48" s="161">
        <f t="shared" si="5"/>
        <v>0.0011765886610699064</v>
      </c>
      <c r="G48" s="161">
        <f t="shared" si="5"/>
        <v>0.006081295041678668</v>
      </c>
      <c r="H48" s="161">
        <f t="shared" si="5"/>
        <v>0.01333235146047816</v>
      </c>
      <c r="I48" s="161">
        <f t="shared" si="5"/>
        <v>0.003453413760941921</v>
      </c>
      <c r="J48" s="161">
        <f t="shared" si="5"/>
        <v>0.037052479770376956</v>
      </c>
      <c r="K48" s="161">
        <f t="shared" si="5"/>
        <v>30.3830735397948</v>
      </c>
    </row>
    <row r="50" ht="12.75">
      <c r="A50" s="169" t="s">
        <v>20</v>
      </c>
    </row>
    <row r="51" ht="12.75">
      <c r="A51" s="169" t="s">
        <v>54</v>
      </c>
    </row>
    <row r="52" ht="12.75">
      <c r="A52" s="169" t="s">
        <v>55</v>
      </c>
    </row>
    <row r="53" ht="12.75">
      <c r="A53" s="169" t="s">
        <v>59</v>
      </c>
    </row>
    <row r="55" ht="12.75">
      <c r="A55" s="169"/>
    </row>
    <row r="56" ht="12.75">
      <c r="A56" s="169"/>
    </row>
  </sheetData>
  <printOptions/>
  <pageMargins left="0.75" right="0.75" top="0.75" bottom="1.75" header="0.25" footer="0.25"/>
  <pageSetup fitToHeight="0" fitToWidth="1" horizontalDpi="600" verticalDpi="600" orientation="portrait" scale="87" r:id="rId1"/>
  <headerFooter alignWithMargins="0">
    <oddHeader>&amp;L&amp;"Arial,Bold"&amp;16Pennsylvania DEP Air Sampling Results</oddHeader>
    <oddFooter>&amp;LCode #
1=Sample time altered
2=Data confirmed by reanalysis
3=Reanalysis in process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V34"/>
  <sheetViews>
    <sheetView workbookViewId="0" topLeftCell="A1">
      <selection activeCell="C44" sqref="C44"/>
    </sheetView>
  </sheetViews>
  <sheetFormatPr defaultColWidth="9.140625" defaultRowHeight="12.75"/>
  <cols>
    <col min="1" max="1" width="4.7109375" style="146" customWidth="1"/>
    <col min="2" max="2" width="9.7109375" style="151" customWidth="1"/>
    <col min="3" max="7" width="9.7109375" style="143" customWidth="1"/>
    <col min="8" max="8" width="11.421875" style="143" bestFit="1" customWidth="1"/>
    <col min="9" max="11" width="9.7109375" style="143" customWidth="1"/>
    <col min="12" max="16384" width="9.140625" style="146" customWidth="1"/>
  </cols>
  <sheetData>
    <row r="1" spans="1:22" ht="12.75">
      <c r="A1" s="92" t="s">
        <v>34</v>
      </c>
      <c r="B1" s="90"/>
      <c r="C1" s="91"/>
      <c r="D1" s="93" t="s">
        <v>35</v>
      </c>
      <c r="L1" s="144"/>
      <c r="M1" s="145"/>
      <c r="N1" s="145"/>
      <c r="O1" s="145"/>
      <c r="P1" s="145"/>
      <c r="Q1" s="145"/>
      <c r="R1" s="145"/>
      <c r="S1" s="145"/>
      <c r="T1" s="145"/>
      <c r="U1" s="145"/>
      <c r="V1" s="145"/>
    </row>
    <row r="2" spans="1:22" ht="12.75">
      <c r="A2" s="92" t="s">
        <v>36</v>
      </c>
      <c r="B2" s="90"/>
      <c r="C2" s="91"/>
      <c r="D2" s="94" t="s">
        <v>37</v>
      </c>
      <c r="L2" s="144"/>
      <c r="M2" s="145"/>
      <c r="N2" s="145"/>
      <c r="O2" s="145"/>
      <c r="P2" s="145"/>
      <c r="Q2" s="145"/>
      <c r="R2" s="145"/>
      <c r="S2" s="145"/>
      <c r="T2" s="145"/>
      <c r="U2" s="145"/>
      <c r="V2" s="145"/>
    </row>
    <row r="3" spans="1:22" ht="12.75">
      <c r="A3" s="92" t="s">
        <v>44</v>
      </c>
      <c r="B3" s="90"/>
      <c r="C3" s="91"/>
      <c r="D3" s="94" t="s">
        <v>38</v>
      </c>
      <c r="L3" s="147"/>
      <c r="M3" s="148"/>
      <c r="N3" s="148"/>
      <c r="O3" s="148"/>
      <c r="P3" s="148"/>
      <c r="Q3" s="148"/>
      <c r="R3" s="148"/>
      <c r="S3" s="148"/>
      <c r="T3" s="148"/>
      <c r="U3" s="148"/>
      <c r="V3" s="148"/>
    </row>
    <row r="4" spans="1:22" ht="12.75">
      <c r="A4" s="92" t="s">
        <v>60</v>
      </c>
      <c r="B4" s="90"/>
      <c r="C4" s="91"/>
      <c r="D4" s="94" t="s">
        <v>40</v>
      </c>
      <c r="L4" s="147"/>
      <c r="M4" s="148"/>
      <c r="N4" s="148"/>
      <c r="O4" s="148"/>
      <c r="P4" s="148"/>
      <c r="Q4" s="148"/>
      <c r="R4" s="148"/>
      <c r="S4" s="148"/>
      <c r="T4" s="148"/>
      <c r="U4" s="148"/>
      <c r="V4" s="148"/>
    </row>
    <row r="5" spans="1:22" ht="14.25">
      <c r="A5" s="92" t="s">
        <v>41</v>
      </c>
      <c r="B5" s="90"/>
      <c r="C5" s="91"/>
      <c r="D5" s="95"/>
      <c r="L5" s="144"/>
      <c r="M5" s="145"/>
      <c r="N5" s="145"/>
      <c r="O5" s="145"/>
      <c r="P5" s="145"/>
      <c r="Q5" s="145"/>
      <c r="R5" s="145"/>
      <c r="S5" s="145"/>
      <c r="T5" s="145"/>
      <c r="U5" s="145"/>
      <c r="V5" s="145"/>
    </row>
    <row r="6" spans="1:22" ht="12.75">
      <c r="A6" s="92" t="s">
        <v>42</v>
      </c>
      <c r="B6" s="90"/>
      <c r="C6" s="91"/>
      <c r="D6" s="95"/>
      <c r="L6" s="144"/>
      <c r="M6" s="145"/>
      <c r="N6" s="145"/>
      <c r="O6" s="145"/>
      <c r="P6" s="145"/>
      <c r="Q6" s="145"/>
      <c r="R6" s="145"/>
      <c r="S6" s="145"/>
      <c r="T6" s="145"/>
      <c r="U6" s="145"/>
      <c r="V6" s="145"/>
    </row>
    <row r="7" spans="1:22" ht="12.75">
      <c r="A7" s="96" t="s">
        <v>43</v>
      </c>
      <c r="B7" s="90"/>
      <c r="C7" s="91"/>
      <c r="D7" s="91"/>
      <c r="L7" s="149"/>
      <c r="M7" s="150"/>
      <c r="N7" s="150"/>
      <c r="O7" s="150"/>
      <c r="P7" s="150"/>
      <c r="Q7" s="150"/>
      <c r="R7" s="150"/>
      <c r="S7" s="150"/>
      <c r="T7" s="150"/>
      <c r="U7" s="150"/>
      <c r="V7" s="150"/>
    </row>
    <row r="8" spans="13:22" ht="12.75">
      <c r="M8" s="152"/>
      <c r="N8" s="152"/>
      <c r="O8" s="152"/>
      <c r="P8" s="152"/>
      <c r="Q8" s="152"/>
      <c r="R8" s="152"/>
      <c r="S8" s="152"/>
      <c r="T8" s="152"/>
      <c r="U8" s="152"/>
      <c r="V8" s="152"/>
    </row>
    <row r="9" spans="1:9" ht="12.75">
      <c r="A9" s="153"/>
      <c r="I9" s="154"/>
    </row>
    <row r="10" spans="1:11" s="160" customFormat="1" ht="12.75">
      <c r="A10" s="155" t="s">
        <v>19</v>
      </c>
      <c r="B10" s="156" t="s">
        <v>0</v>
      </c>
      <c r="C10" s="157" t="s">
        <v>1</v>
      </c>
      <c r="D10" s="157" t="s">
        <v>2</v>
      </c>
      <c r="E10" s="157" t="s">
        <v>3</v>
      </c>
      <c r="F10" s="157" t="s">
        <v>4</v>
      </c>
      <c r="G10" s="157" t="s">
        <v>5</v>
      </c>
      <c r="H10" s="157" t="s">
        <v>15</v>
      </c>
      <c r="I10" s="158" t="s">
        <v>6</v>
      </c>
      <c r="J10" s="157" t="s">
        <v>7</v>
      </c>
      <c r="K10" s="159" t="s">
        <v>8</v>
      </c>
    </row>
    <row r="11" spans="1:11" s="160" customFormat="1" ht="12.75">
      <c r="A11" s="155"/>
      <c r="B11" s="173">
        <v>39585</v>
      </c>
      <c r="C11" s="161">
        <v>0.0008734</v>
      </c>
      <c r="D11" s="161">
        <v>4.96E-05</v>
      </c>
      <c r="E11" s="161">
        <v>0.0002673</v>
      </c>
      <c r="F11" s="161">
        <v>0.0023116</v>
      </c>
      <c r="G11" s="161">
        <v>0.0078551</v>
      </c>
      <c r="H11" s="161">
        <v>0.0149773</v>
      </c>
      <c r="I11" s="161">
        <v>0.0030142</v>
      </c>
      <c r="J11" s="161">
        <v>0.0567352</v>
      </c>
      <c r="K11" s="161">
        <v>35.2666511</v>
      </c>
    </row>
    <row r="12" spans="1:11" s="160" customFormat="1" ht="12.75">
      <c r="A12" s="155"/>
      <c r="B12" s="173">
        <v>39591</v>
      </c>
      <c r="C12" s="161">
        <v>0.001049</v>
      </c>
      <c r="D12" s="161">
        <v>4.905E-05</v>
      </c>
      <c r="E12" s="161">
        <v>0.0001853</v>
      </c>
      <c r="F12" s="161">
        <v>0.0022859</v>
      </c>
      <c r="G12" s="161">
        <v>0.004482</v>
      </c>
      <c r="H12" s="161">
        <v>0.0109856</v>
      </c>
      <c r="I12" s="161">
        <v>0.00049045</v>
      </c>
      <c r="J12" s="161">
        <v>0.0176554</v>
      </c>
      <c r="K12" s="161">
        <v>31.0603683</v>
      </c>
    </row>
    <row r="13" spans="1:11" s="160" customFormat="1" ht="12.75">
      <c r="A13" s="155"/>
      <c r="B13" s="173">
        <v>39597</v>
      </c>
      <c r="C13" s="161">
        <v>0.0008219999999999999</v>
      </c>
      <c r="D13" s="161">
        <v>5.015E-05</v>
      </c>
      <c r="E13" s="161">
        <v>0.0002006</v>
      </c>
      <c r="F13" s="161">
        <v>0.0028088</v>
      </c>
      <c r="G13" s="161">
        <v>0.0059687</v>
      </c>
      <c r="H13" s="161">
        <v>0.022570800000000002</v>
      </c>
      <c r="I13" s="161">
        <v>0.0081951</v>
      </c>
      <c r="J13" s="161">
        <v>0.0307966</v>
      </c>
      <c r="K13" s="161">
        <v>58.5168422</v>
      </c>
    </row>
    <row r="14" spans="1:11" s="160" customFormat="1" ht="12.75">
      <c r="A14" s="155"/>
      <c r="B14" s="173">
        <v>39603</v>
      </c>
      <c r="C14" s="161"/>
      <c r="D14" s="161"/>
      <c r="E14" s="161"/>
      <c r="F14" s="161"/>
      <c r="G14" s="161"/>
      <c r="H14" s="161"/>
      <c r="I14" s="161"/>
      <c r="J14" s="161"/>
      <c r="K14" s="161"/>
    </row>
    <row r="15" spans="1:11" s="160" customFormat="1" ht="12.75">
      <c r="A15" s="155"/>
      <c r="B15" s="173">
        <v>39609</v>
      </c>
      <c r="C15" s="161"/>
      <c r="D15" s="161"/>
      <c r="E15" s="161"/>
      <c r="F15" s="161"/>
      <c r="G15" s="161"/>
      <c r="H15" s="161"/>
      <c r="I15" s="161"/>
      <c r="J15" s="161"/>
      <c r="K15" s="161"/>
    </row>
    <row r="16" spans="1:11" s="160" customFormat="1" ht="12.75">
      <c r="A16" s="155"/>
      <c r="B16" s="173">
        <v>39615</v>
      </c>
      <c r="C16" s="161">
        <v>0.0008722000000000001</v>
      </c>
      <c r="D16" s="161">
        <v>5.015E-05</v>
      </c>
      <c r="E16" s="161">
        <v>0.0003511</v>
      </c>
      <c r="F16" s="161">
        <v>0.0035499999999999998</v>
      </c>
      <c r="G16" s="161">
        <v>0.0079862</v>
      </c>
      <c r="H16" s="161">
        <v>0.0293922</v>
      </c>
      <c r="I16" s="161">
        <v>0.0027196</v>
      </c>
      <c r="J16" s="161">
        <v>0.0540696</v>
      </c>
      <c r="K16" s="161">
        <v>64.647178</v>
      </c>
    </row>
    <row r="17" spans="1:11" s="160" customFormat="1" ht="12.75">
      <c r="A17" s="155"/>
      <c r="B17" s="173">
        <v>39621</v>
      </c>
      <c r="C17" s="161">
        <v>0.0009418</v>
      </c>
      <c r="D17" s="161">
        <v>5.015E-05</v>
      </c>
      <c r="E17" s="161">
        <v>0.0002006</v>
      </c>
      <c r="F17" s="161">
        <v>0.0029398000000000002</v>
      </c>
      <c r="G17" s="161">
        <v>0.0047761</v>
      </c>
      <c r="H17" s="161">
        <v>0.0303953</v>
      </c>
      <c r="I17" s="161">
        <v>0.01595</v>
      </c>
      <c r="J17" s="161">
        <v>0.0212667</v>
      </c>
      <c r="K17" s="161">
        <v>81.0876241</v>
      </c>
    </row>
    <row r="18" spans="1:11" s="160" customFormat="1" ht="12.75">
      <c r="A18" s="155"/>
      <c r="B18" s="173">
        <v>39627</v>
      </c>
      <c r="C18" s="161">
        <v>0.0011926</v>
      </c>
      <c r="D18" s="161">
        <v>5.015E-05</v>
      </c>
      <c r="E18" s="161">
        <v>0.0004152</v>
      </c>
      <c r="F18" s="161">
        <v>0.0027085</v>
      </c>
      <c r="G18" s="161">
        <v>0.0087887</v>
      </c>
      <c r="H18" s="161">
        <v>0.0233733</v>
      </c>
      <c r="I18" s="161">
        <v>0.00282</v>
      </c>
      <c r="J18" s="161">
        <v>0.0356117</v>
      </c>
      <c r="K18" s="161">
        <v>42.9123509</v>
      </c>
    </row>
    <row r="19" spans="1:11" ht="12.75">
      <c r="A19" s="162"/>
      <c r="B19" s="156"/>
      <c r="C19" s="163"/>
      <c r="D19" s="163"/>
      <c r="E19" s="163"/>
      <c r="F19" s="163"/>
      <c r="G19" s="163"/>
      <c r="H19" s="163"/>
      <c r="I19" s="163"/>
      <c r="J19" s="163"/>
      <c r="K19" s="163"/>
    </row>
    <row r="20" spans="1:11" ht="12.75">
      <c r="A20" s="162"/>
      <c r="B20" s="164" t="s">
        <v>29</v>
      </c>
      <c r="C20" s="165">
        <f aca="true" t="shared" si="0" ref="C20:K20">COUNT(C11:C18)</f>
        <v>6</v>
      </c>
      <c r="D20" s="165">
        <f t="shared" si="0"/>
        <v>6</v>
      </c>
      <c r="E20" s="165">
        <f t="shared" si="0"/>
        <v>6</v>
      </c>
      <c r="F20" s="165">
        <f t="shared" si="0"/>
        <v>6</v>
      </c>
      <c r="G20" s="165">
        <f t="shared" si="0"/>
        <v>6</v>
      </c>
      <c r="H20" s="165">
        <f t="shared" si="0"/>
        <v>6</v>
      </c>
      <c r="I20" s="165">
        <f t="shared" si="0"/>
        <v>6</v>
      </c>
      <c r="J20" s="165">
        <f t="shared" si="0"/>
        <v>6</v>
      </c>
      <c r="K20" s="165">
        <f t="shared" si="0"/>
        <v>6</v>
      </c>
    </row>
    <row r="21" spans="1:12" ht="12.75">
      <c r="A21" s="162"/>
      <c r="B21" s="166" t="s">
        <v>30</v>
      </c>
      <c r="C21" s="165">
        <v>0</v>
      </c>
      <c r="D21" s="163">
        <v>6</v>
      </c>
      <c r="E21" s="163">
        <v>0</v>
      </c>
      <c r="F21" s="163">
        <v>0</v>
      </c>
      <c r="G21" s="163">
        <v>0</v>
      </c>
      <c r="H21" s="163">
        <v>0</v>
      </c>
      <c r="I21" s="163">
        <v>1</v>
      </c>
      <c r="J21" s="163">
        <v>0</v>
      </c>
      <c r="K21" s="163">
        <v>0</v>
      </c>
      <c r="L21" s="167"/>
    </row>
    <row r="22" spans="1:11" ht="12.75">
      <c r="A22" s="162"/>
      <c r="B22" s="156" t="s">
        <v>31</v>
      </c>
      <c r="C22" s="165">
        <f aca="true" t="shared" si="1" ref="C22:K22">(C21/C20)*100</f>
        <v>0</v>
      </c>
      <c r="D22" s="165">
        <f t="shared" si="1"/>
        <v>100</v>
      </c>
      <c r="E22" s="165">
        <f t="shared" si="1"/>
        <v>0</v>
      </c>
      <c r="F22" s="165">
        <f t="shared" si="1"/>
        <v>0</v>
      </c>
      <c r="G22" s="165">
        <f t="shared" si="1"/>
        <v>0</v>
      </c>
      <c r="H22" s="165">
        <f t="shared" si="1"/>
        <v>0</v>
      </c>
      <c r="I22" s="165">
        <f t="shared" si="1"/>
        <v>16.666666666666664</v>
      </c>
      <c r="J22" s="165">
        <f t="shared" si="1"/>
        <v>0</v>
      </c>
      <c r="K22" s="165">
        <f t="shared" si="1"/>
        <v>0</v>
      </c>
    </row>
    <row r="23" spans="1:11" ht="12.75">
      <c r="A23" s="162"/>
      <c r="B23" s="156" t="s">
        <v>9</v>
      </c>
      <c r="C23" s="168">
        <f aca="true" t="shared" si="2" ref="C23:K23">IF(C22&gt;=50,"",AVERAGE(C11:C18))</f>
        <v>0.0009585</v>
      </c>
      <c r="D23" s="168">
        <f t="shared" si="2"/>
      </c>
      <c r="E23" s="168">
        <f t="shared" si="2"/>
        <v>0.0002700166666666667</v>
      </c>
      <c r="F23" s="168">
        <f t="shared" si="2"/>
        <v>0.0027674333333333333</v>
      </c>
      <c r="G23" s="168">
        <f t="shared" si="2"/>
        <v>0.0066428</v>
      </c>
      <c r="H23" s="168">
        <f t="shared" si="2"/>
        <v>0.02194908333333333</v>
      </c>
      <c r="I23" s="168">
        <f t="shared" si="2"/>
        <v>0.005531558333333333</v>
      </c>
      <c r="J23" s="168">
        <f t="shared" si="2"/>
        <v>0.036022533333333336</v>
      </c>
      <c r="K23" s="168">
        <f t="shared" si="2"/>
        <v>52.24850243333333</v>
      </c>
    </row>
    <row r="24" spans="1:11" ht="12.75">
      <c r="A24" s="162"/>
      <c r="B24" s="156" t="s">
        <v>11</v>
      </c>
      <c r="C24" s="161">
        <f aca="true" t="shared" si="3" ref="C24:K24">MIN(C11:C18)</f>
        <v>0.0008219999999999999</v>
      </c>
      <c r="D24" s="161">
        <f t="shared" si="3"/>
        <v>4.905E-05</v>
      </c>
      <c r="E24" s="161">
        <f t="shared" si="3"/>
        <v>0.0001853</v>
      </c>
      <c r="F24" s="161">
        <f t="shared" si="3"/>
        <v>0.0022859</v>
      </c>
      <c r="G24" s="161">
        <f t="shared" si="3"/>
        <v>0.004482</v>
      </c>
      <c r="H24" s="161">
        <f t="shared" si="3"/>
        <v>0.0109856</v>
      </c>
      <c r="I24" s="161">
        <f t="shared" si="3"/>
        <v>0.00049045</v>
      </c>
      <c r="J24" s="161">
        <f t="shared" si="3"/>
        <v>0.0176554</v>
      </c>
      <c r="K24" s="161">
        <f t="shared" si="3"/>
        <v>31.0603683</v>
      </c>
    </row>
    <row r="25" spans="1:11" ht="12.75">
      <c r="A25" s="162"/>
      <c r="B25" s="156" t="s">
        <v>12</v>
      </c>
      <c r="C25" s="161">
        <f aca="true" t="shared" si="4" ref="C25:K25">MAX(C11:C18)</f>
        <v>0.0011926</v>
      </c>
      <c r="D25" s="161">
        <f t="shared" si="4"/>
        <v>5.015E-05</v>
      </c>
      <c r="E25" s="161">
        <f t="shared" si="4"/>
        <v>0.0004152</v>
      </c>
      <c r="F25" s="161">
        <f t="shared" si="4"/>
        <v>0.0035499999999999998</v>
      </c>
      <c r="G25" s="161">
        <f t="shared" si="4"/>
        <v>0.0087887</v>
      </c>
      <c r="H25" s="161">
        <f t="shared" si="4"/>
        <v>0.0303953</v>
      </c>
      <c r="I25" s="161">
        <f t="shared" si="4"/>
        <v>0.01595</v>
      </c>
      <c r="J25" s="161">
        <f t="shared" si="4"/>
        <v>0.0567352</v>
      </c>
      <c r="K25" s="161">
        <f t="shared" si="4"/>
        <v>81.0876241</v>
      </c>
    </row>
    <row r="26" spans="1:11" ht="12.75">
      <c r="A26" s="162"/>
      <c r="B26" s="156" t="s">
        <v>13</v>
      </c>
      <c r="C26" s="161">
        <f aca="true" t="shared" si="5" ref="C26:K26">STDEVP(C11:C18)</f>
        <v>0.00012688176911334977</v>
      </c>
      <c r="D26" s="161">
        <f t="shared" si="5"/>
        <v>4.200694387047795E-07</v>
      </c>
      <c r="E26" s="161">
        <f t="shared" si="5"/>
        <v>8.609524602955074E-05</v>
      </c>
      <c r="F26" s="161">
        <f t="shared" si="5"/>
        <v>0.0004256296460017272</v>
      </c>
      <c r="G26" s="161">
        <f t="shared" si="5"/>
        <v>0.0016576749781948624</v>
      </c>
      <c r="H26" s="161">
        <f t="shared" si="5"/>
        <v>0.007046952249830337</v>
      </c>
      <c r="I26" s="161">
        <f t="shared" si="5"/>
        <v>0.005206532842530356</v>
      </c>
      <c r="J26" s="161">
        <f t="shared" si="5"/>
        <v>0.014929146789604402</v>
      </c>
      <c r="K26" s="161">
        <f t="shared" si="5"/>
        <v>17.55561736290105</v>
      </c>
    </row>
    <row r="28" ht="12.75">
      <c r="A28" s="169" t="s">
        <v>20</v>
      </c>
    </row>
    <row r="29" ht="12.75">
      <c r="A29" s="169" t="s">
        <v>54</v>
      </c>
    </row>
    <row r="30" ht="12.75">
      <c r="A30" s="169" t="s">
        <v>55</v>
      </c>
    </row>
    <row r="31" ht="12.75">
      <c r="A31" s="169" t="s">
        <v>59</v>
      </c>
    </row>
    <row r="33" ht="12.75">
      <c r="A33" s="169"/>
    </row>
    <row r="34" ht="12.75">
      <c r="A34" s="169"/>
    </row>
  </sheetData>
  <printOptions/>
  <pageMargins left="0.75" right="0.75" top="0.75" bottom="1.75" header="0.25" footer="0.25"/>
  <pageSetup fitToHeight="0" fitToWidth="1" horizontalDpi="600" verticalDpi="600" orientation="portrait" scale="87" r:id="rId1"/>
  <headerFooter alignWithMargins="0">
    <oddHeader>&amp;L&amp;"Arial,Bold"&amp;16Pennsylvania DEP Air Sampling Results</oddHeader>
    <oddFooter>&amp;LCode #
1=Sample time altered
2=Data confirmed by reanalysis
3=Reanalysis in process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V87"/>
  <sheetViews>
    <sheetView workbookViewId="0" topLeftCell="A1">
      <selection activeCell="B4" sqref="B4"/>
    </sheetView>
  </sheetViews>
  <sheetFormatPr defaultColWidth="9.140625" defaultRowHeight="12.75"/>
  <cols>
    <col min="1" max="1" width="4.7109375" style="146" customWidth="1"/>
    <col min="2" max="2" width="9.7109375" style="151" customWidth="1"/>
    <col min="3" max="7" width="9.7109375" style="143" customWidth="1"/>
    <col min="8" max="8" width="11.421875" style="143" bestFit="1" customWidth="1"/>
    <col min="9" max="11" width="9.7109375" style="143" customWidth="1"/>
    <col min="12" max="16384" width="9.140625" style="146" customWidth="1"/>
  </cols>
  <sheetData>
    <row r="1" spans="1:22" ht="12.75">
      <c r="A1" s="92" t="s">
        <v>34</v>
      </c>
      <c r="B1" s="90"/>
      <c r="C1" s="91"/>
      <c r="D1" s="93" t="s">
        <v>35</v>
      </c>
      <c r="L1" s="144"/>
      <c r="M1" s="145"/>
      <c r="N1" s="145"/>
      <c r="O1" s="145"/>
      <c r="P1" s="145"/>
      <c r="Q1" s="145"/>
      <c r="R1" s="145"/>
      <c r="S1" s="145"/>
      <c r="T1" s="145"/>
      <c r="U1" s="145"/>
      <c r="V1" s="145"/>
    </row>
    <row r="2" spans="1:22" ht="12.75">
      <c r="A2" s="92" t="s">
        <v>36</v>
      </c>
      <c r="B2" s="90"/>
      <c r="C2" s="91"/>
      <c r="D2" s="94" t="s">
        <v>37</v>
      </c>
      <c r="L2" s="144"/>
      <c r="M2" s="145"/>
      <c r="N2" s="145"/>
      <c r="O2" s="145"/>
      <c r="P2" s="145"/>
      <c r="Q2" s="145"/>
      <c r="R2" s="145"/>
      <c r="S2" s="145"/>
      <c r="T2" s="145"/>
      <c r="U2" s="145"/>
      <c r="V2" s="145"/>
    </row>
    <row r="3" spans="1:22" ht="12.75">
      <c r="A3" s="92" t="s">
        <v>44</v>
      </c>
      <c r="B3" s="90"/>
      <c r="C3" s="91"/>
      <c r="D3" s="94" t="s">
        <v>38</v>
      </c>
      <c r="L3" s="147"/>
      <c r="M3" s="148"/>
      <c r="N3" s="148"/>
      <c r="O3" s="148"/>
      <c r="P3" s="148"/>
      <c r="Q3" s="148"/>
      <c r="R3" s="148"/>
      <c r="S3" s="148"/>
      <c r="T3" s="148"/>
      <c r="U3" s="148"/>
      <c r="V3" s="148"/>
    </row>
    <row r="4" spans="1:22" ht="12.75">
      <c r="A4" s="92" t="s">
        <v>58</v>
      </c>
      <c r="B4" s="90"/>
      <c r="C4" s="91"/>
      <c r="D4" s="94" t="s">
        <v>40</v>
      </c>
      <c r="L4" s="147"/>
      <c r="M4" s="148"/>
      <c r="N4" s="148"/>
      <c r="O4" s="148"/>
      <c r="P4" s="148"/>
      <c r="Q4" s="148"/>
      <c r="R4" s="148"/>
      <c r="S4" s="148"/>
      <c r="T4" s="148"/>
      <c r="U4" s="148"/>
      <c r="V4" s="148"/>
    </row>
    <row r="5" spans="1:22" ht="14.25">
      <c r="A5" s="92" t="s">
        <v>41</v>
      </c>
      <c r="B5" s="90"/>
      <c r="C5" s="91"/>
      <c r="D5" s="95"/>
      <c r="L5" s="144"/>
      <c r="M5" s="145"/>
      <c r="N5" s="145"/>
      <c r="O5" s="145"/>
      <c r="P5" s="145"/>
      <c r="Q5" s="145"/>
      <c r="R5" s="145"/>
      <c r="S5" s="145"/>
      <c r="T5" s="145"/>
      <c r="U5" s="145"/>
      <c r="V5" s="145"/>
    </row>
    <row r="6" spans="1:22" ht="12.75">
      <c r="A6" s="92" t="s">
        <v>42</v>
      </c>
      <c r="B6" s="90"/>
      <c r="C6" s="91"/>
      <c r="D6" s="95"/>
      <c r="L6" s="144"/>
      <c r="M6" s="145"/>
      <c r="N6" s="145"/>
      <c r="O6" s="145"/>
      <c r="P6" s="145"/>
      <c r="Q6" s="145"/>
      <c r="R6" s="145"/>
      <c r="S6" s="145"/>
      <c r="T6" s="145"/>
      <c r="U6" s="145"/>
      <c r="V6" s="145"/>
    </row>
    <row r="7" spans="1:22" ht="12.75">
      <c r="A7" s="96" t="s">
        <v>43</v>
      </c>
      <c r="B7" s="90"/>
      <c r="C7" s="91"/>
      <c r="D7" s="91"/>
      <c r="L7" s="149"/>
      <c r="M7" s="150"/>
      <c r="N7" s="150"/>
      <c r="O7" s="150"/>
      <c r="P7" s="150"/>
      <c r="Q7" s="150"/>
      <c r="R7" s="150"/>
      <c r="S7" s="150"/>
      <c r="T7" s="150"/>
      <c r="U7" s="150"/>
      <c r="V7" s="150"/>
    </row>
    <row r="8" spans="13:22" ht="12.75">
      <c r="M8" s="152"/>
      <c r="N8" s="152"/>
      <c r="O8" s="152"/>
      <c r="P8" s="152"/>
      <c r="Q8" s="152"/>
      <c r="R8" s="152"/>
      <c r="S8" s="152"/>
      <c r="T8" s="152"/>
      <c r="U8" s="152"/>
      <c r="V8" s="152"/>
    </row>
    <row r="9" spans="1:9" ht="12.75">
      <c r="A9" s="153"/>
      <c r="I9" s="154"/>
    </row>
    <row r="10" spans="1:11" s="160" customFormat="1" ht="12.75">
      <c r="A10" s="155" t="s">
        <v>19</v>
      </c>
      <c r="B10" s="156" t="s">
        <v>0</v>
      </c>
      <c r="C10" s="157" t="s">
        <v>1</v>
      </c>
      <c r="D10" s="157" t="s">
        <v>2</v>
      </c>
      <c r="E10" s="157" t="s">
        <v>3</v>
      </c>
      <c r="F10" s="157" t="s">
        <v>4</v>
      </c>
      <c r="G10" s="157" t="s">
        <v>5</v>
      </c>
      <c r="H10" s="157" t="s">
        <v>15</v>
      </c>
      <c r="I10" s="158" t="s">
        <v>6</v>
      </c>
      <c r="J10" s="157" t="s">
        <v>7</v>
      </c>
      <c r="K10" s="159" t="s">
        <v>8</v>
      </c>
    </row>
    <row r="11" spans="1:11" s="160" customFormat="1" ht="12.75">
      <c r="A11" s="155"/>
      <c r="B11" s="171">
        <v>39087</v>
      </c>
      <c r="C11" s="161">
        <v>0.000749</v>
      </c>
      <c r="D11" s="161">
        <v>4.8E-05</v>
      </c>
      <c r="E11" s="161">
        <v>0.0002026</v>
      </c>
      <c r="F11" s="161">
        <v>0.0035876000000000003</v>
      </c>
      <c r="G11" s="161">
        <v>0.0058825</v>
      </c>
      <c r="H11" s="161">
        <v>0.0050082</v>
      </c>
      <c r="I11" s="161">
        <v>0.0030039</v>
      </c>
      <c r="J11" s="161">
        <v>0.032624</v>
      </c>
      <c r="K11" s="161">
        <v>11.22118</v>
      </c>
    </row>
    <row r="12" spans="1:11" s="160" customFormat="1" ht="12.75">
      <c r="A12" s="155"/>
      <c r="B12" s="171">
        <v>39093</v>
      </c>
      <c r="C12" s="161">
        <v>0.0008636000000000001</v>
      </c>
      <c r="D12" s="161">
        <v>4.8E-05</v>
      </c>
      <c r="E12" s="161">
        <v>0.00022920000000000001</v>
      </c>
      <c r="F12" s="161">
        <v>0.0041073</v>
      </c>
      <c r="G12" s="161">
        <v>0.0049602</v>
      </c>
      <c r="H12" s="161">
        <v>0.0173675</v>
      </c>
      <c r="I12" s="161">
        <v>0.0037049</v>
      </c>
      <c r="J12" s="161">
        <v>0.0357905</v>
      </c>
      <c r="K12" s="161">
        <v>22.4157063</v>
      </c>
    </row>
    <row r="13" spans="1:11" s="160" customFormat="1" ht="12.75">
      <c r="A13" s="155"/>
      <c r="B13" s="171">
        <v>39099</v>
      </c>
      <c r="C13" s="161">
        <v>0.0008822</v>
      </c>
      <c r="D13" s="161">
        <v>4.8E-05</v>
      </c>
      <c r="E13" s="161">
        <v>0.0003065</v>
      </c>
      <c r="F13" s="161">
        <v>0.0038754</v>
      </c>
      <c r="G13" s="161">
        <v>0.0076869</v>
      </c>
      <c r="H13" s="161">
        <v>0.0128577</v>
      </c>
      <c r="I13" s="161">
        <v>0.0045764</v>
      </c>
      <c r="J13" s="161">
        <v>0.0438506</v>
      </c>
      <c r="K13" s="161">
        <v>22.7088963</v>
      </c>
    </row>
    <row r="14" spans="1:11" s="160" customFormat="1" ht="12.75">
      <c r="A14" s="155"/>
      <c r="B14" s="171">
        <v>39105</v>
      </c>
      <c r="C14" s="161">
        <v>0.000661</v>
      </c>
      <c r="D14" s="161">
        <v>4.8E-05</v>
      </c>
      <c r="E14" s="161">
        <v>0.0005277</v>
      </c>
      <c r="F14" s="161">
        <v>0.0029159</v>
      </c>
      <c r="G14" s="161">
        <v>0.0092701</v>
      </c>
      <c r="H14" s="161">
        <v>0.0210137</v>
      </c>
      <c r="I14" s="161">
        <v>0.0019377</v>
      </c>
      <c r="J14" s="161">
        <v>0.0764746</v>
      </c>
      <c r="K14" s="161">
        <v>33.583579</v>
      </c>
    </row>
    <row r="15" spans="1:11" s="160" customFormat="1" ht="12.75">
      <c r="A15" s="155"/>
      <c r="B15" s="171">
        <v>39111</v>
      </c>
      <c r="C15" s="161">
        <v>0.0008263</v>
      </c>
      <c r="D15" s="161">
        <v>4.8E-05</v>
      </c>
      <c r="E15" s="161">
        <v>0.0002106</v>
      </c>
      <c r="F15" s="161">
        <v>0.0031291</v>
      </c>
      <c r="G15" s="161">
        <v>0.0109387</v>
      </c>
      <c r="H15" s="161">
        <v>0.0314726</v>
      </c>
      <c r="I15" s="161">
        <v>0.0055653000000000005</v>
      </c>
      <c r="J15" s="161">
        <v>0.0823277</v>
      </c>
      <c r="K15" s="161">
        <v>36.5154787</v>
      </c>
    </row>
    <row r="16" spans="1:11" s="160" customFormat="1" ht="12.75">
      <c r="A16" s="155"/>
      <c r="B16" s="171">
        <v>39117</v>
      </c>
      <c r="C16" s="161">
        <v>0.0001919</v>
      </c>
      <c r="D16" s="161">
        <v>4.8E-05</v>
      </c>
      <c r="E16" s="161">
        <v>0.00013330000000000001</v>
      </c>
      <c r="F16" s="161">
        <v>0.0023882</v>
      </c>
      <c r="G16" s="161">
        <v>0.0045684</v>
      </c>
      <c r="H16" s="161">
        <v>0.0124739</v>
      </c>
      <c r="I16" s="161">
        <v>0.0013433</v>
      </c>
      <c r="J16" s="161">
        <v>0.0237004</v>
      </c>
      <c r="K16" s="161">
        <v>32.78397</v>
      </c>
    </row>
    <row r="17" spans="1:11" s="160" customFormat="1" ht="12.75">
      <c r="A17" s="155"/>
      <c r="B17" s="171">
        <v>39123</v>
      </c>
      <c r="C17" s="161">
        <v>0.000661</v>
      </c>
      <c r="D17" s="161">
        <v>4.8E-05</v>
      </c>
      <c r="E17" s="161">
        <v>0.00022920000000000001</v>
      </c>
      <c r="F17" s="161">
        <v>0.0023509</v>
      </c>
      <c r="G17" s="161">
        <v>0.0080707</v>
      </c>
      <c r="H17" s="161">
        <v>0.0118982</v>
      </c>
      <c r="I17" s="161">
        <v>0.002676</v>
      </c>
      <c r="J17" s="161">
        <v>0.0430829</v>
      </c>
      <c r="K17" s="161">
        <v>34.1166517</v>
      </c>
    </row>
    <row r="18" spans="1:11" s="160" customFormat="1" ht="12.75">
      <c r="A18" s="155"/>
      <c r="B18" s="171">
        <v>39129</v>
      </c>
      <c r="C18" s="161">
        <v>0.0005571</v>
      </c>
      <c r="D18" s="161">
        <v>4.8E-05</v>
      </c>
      <c r="E18" s="161">
        <v>0.0003172</v>
      </c>
      <c r="F18" s="161">
        <v>0.0027719999999999997</v>
      </c>
      <c r="G18" s="161">
        <v>0.0220692</v>
      </c>
      <c r="H18" s="161">
        <v>0.0397246</v>
      </c>
      <c r="I18" s="161">
        <v>0.0049309</v>
      </c>
      <c r="J18" s="161">
        <v>0.13922790000000002</v>
      </c>
      <c r="K18" s="161">
        <v>26.6536341</v>
      </c>
    </row>
    <row r="19" spans="1:11" s="160" customFormat="1" ht="12.75">
      <c r="A19" s="155"/>
      <c r="B19" s="171">
        <v>39135</v>
      </c>
      <c r="C19" s="161"/>
      <c r="D19" s="161"/>
      <c r="E19" s="161"/>
      <c r="F19" s="161"/>
      <c r="G19" s="161"/>
      <c r="H19" s="161"/>
      <c r="I19" s="161"/>
      <c r="J19" s="161"/>
      <c r="K19" s="161"/>
    </row>
    <row r="20" spans="1:11" s="160" customFormat="1" ht="12.75">
      <c r="A20" s="155"/>
      <c r="B20" s="171">
        <v>39141</v>
      </c>
      <c r="C20" s="161"/>
      <c r="D20" s="161"/>
      <c r="E20" s="161"/>
      <c r="F20" s="161"/>
      <c r="G20" s="161"/>
      <c r="H20" s="161"/>
      <c r="I20" s="161"/>
      <c r="J20" s="161"/>
      <c r="K20" s="161"/>
    </row>
    <row r="21" spans="1:11" s="160" customFormat="1" ht="12.75">
      <c r="A21" s="155"/>
      <c r="B21" s="171">
        <v>39147</v>
      </c>
      <c r="C21" s="161"/>
      <c r="D21" s="161"/>
      <c r="E21" s="161"/>
      <c r="F21" s="161"/>
      <c r="G21" s="161"/>
      <c r="H21" s="161"/>
      <c r="I21" s="161"/>
      <c r="J21" s="161"/>
      <c r="K21" s="161"/>
    </row>
    <row r="22" spans="1:11" s="160" customFormat="1" ht="12.75">
      <c r="A22" s="155"/>
      <c r="B22" s="171">
        <v>39153</v>
      </c>
      <c r="C22" s="161"/>
      <c r="D22" s="161"/>
      <c r="E22" s="161"/>
      <c r="F22" s="161"/>
      <c r="G22" s="161"/>
      <c r="H22" s="161"/>
      <c r="I22" s="161"/>
      <c r="J22" s="161"/>
      <c r="K22" s="161"/>
    </row>
    <row r="23" spans="1:11" s="160" customFormat="1" ht="12.75">
      <c r="A23" s="155"/>
      <c r="B23" s="171">
        <v>39159</v>
      </c>
      <c r="C23" s="161">
        <v>0.0008719</v>
      </c>
      <c r="D23" s="161">
        <v>4.905E-05</v>
      </c>
      <c r="E23" s="161">
        <v>0.0002343</v>
      </c>
      <c r="F23" s="161">
        <v>0.0039343</v>
      </c>
      <c r="G23" s="161">
        <v>0.0083563</v>
      </c>
      <c r="H23" s="161">
        <v>0.0240309</v>
      </c>
      <c r="I23" s="161">
        <v>0.0059451</v>
      </c>
      <c r="J23" s="161">
        <v>0.0584589</v>
      </c>
      <c r="K23" s="161">
        <v>23.1318006</v>
      </c>
    </row>
    <row r="24" spans="1:11" s="160" customFormat="1" ht="12.75">
      <c r="A24" s="155"/>
      <c r="B24" s="171">
        <v>39165</v>
      </c>
      <c r="C24" s="161">
        <v>0.0008828</v>
      </c>
      <c r="D24" s="161">
        <v>4.905E-05</v>
      </c>
      <c r="E24" s="161">
        <v>0.0002071</v>
      </c>
      <c r="F24" s="161">
        <v>0.0034521</v>
      </c>
      <c r="G24" s="161">
        <v>0.0038253000000000002</v>
      </c>
      <c r="H24" s="161">
        <v>0.0076398</v>
      </c>
      <c r="I24" s="161">
        <v>0.0054056</v>
      </c>
      <c r="J24" s="161">
        <v>0.0193228</v>
      </c>
      <c r="K24" s="161">
        <v>18.8541885</v>
      </c>
    </row>
    <row r="25" spans="1:11" s="160" customFormat="1" ht="12.75">
      <c r="A25" s="155"/>
      <c r="B25" s="171">
        <v>39171</v>
      </c>
      <c r="C25" s="161">
        <v>0.0012751</v>
      </c>
      <c r="D25" s="161">
        <v>4.905E-05</v>
      </c>
      <c r="E25" s="161">
        <v>0.0002943</v>
      </c>
      <c r="F25" s="161">
        <v>0.0051113</v>
      </c>
      <c r="G25" s="161">
        <v>0.0083563</v>
      </c>
      <c r="H25" s="161">
        <v>0.0303084</v>
      </c>
      <c r="I25" s="161">
        <v>0.0090729</v>
      </c>
      <c r="J25" s="161">
        <v>0.0577723</v>
      </c>
      <c r="K25" s="161">
        <v>37.0544744</v>
      </c>
    </row>
    <row r="26" spans="1:11" s="160" customFormat="1" ht="12.75">
      <c r="A26" s="155"/>
      <c r="B26" s="171">
        <v>39177</v>
      </c>
      <c r="C26" s="161">
        <v>0.0008038</v>
      </c>
      <c r="D26" s="161">
        <v>4.905E-05</v>
      </c>
      <c r="E26" s="161">
        <v>0.0002561</v>
      </c>
      <c r="F26" s="161">
        <v>0.0030025</v>
      </c>
      <c r="G26" s="161">
        <v>0.0052857</v>
      </c>
      <c r="H26" s="161">
        <v>0.0147128</v>
      </c>
      <c r="I26" s="161">
        <v>0.0020598</v>
      </c>
      <c r="J26" s="161">
        <v>0.0432556</v>
      </c>
      <c r="K26" s="161">
        <v>28.6082339</v>
      </c>
    </row>
    <row r="27" spans="1:11" s="160" customFormat="1" ht="12.75">
      <c r="A27" s="155"/>
      <c r="B27" s="171">
        <v>39183</v>
      </c>
      <c r="C27" s="161"/>
      <c r="D27" s="161"/>
      <c r="E27" s="161"/>
      <c r="F27" s="161"/>
      <c r="G27" s="161"/>
      <c r="H27" s="161"/>
      <c r="I27" s="161"/>
      <c r="J27" s="161"/>
      <c r="K27" s="161"/>
    </row>
    <row r="28" spans="1:11" s="160" customFormat="1" ht="12.75">
      <c r="A28" s="155"/>
      <c r="B28" s="171">
        <v>39189</v>
      </c>
      <c r="C28" s="161"/>
      <c r="D28" s="161"/>
      <c r="E28" s="161"/>
      <c r="F28" s="161"/>
      <c r="G28" s="161"/>
      <c r="H28" s="161"/>
      <c r="I28" s="161"/>
      <c r="J28" s="161"/>
      <c r="K28" s="161"/>
    </row>
    <row r="29" spans="1:11" s="160" customFormat="1" ht="12.75">
      <c r="A29" s="155"/>
      <c r="B29" s="171">
        <v>39195</v>
      </c>
      <c r="C29" s="161"/>
      <c r="D29" s="161"/>
      <c r="E29" s="161"/>
      <c r="F29" s="161"/>
      <c r="G29" s="161"/>
      <c r="H29" s="161"/>
      <c r="I29" s="161"/>
      <c r="J29" s="161"/>
      <c r="K29" s="161"/>
    </row>
    <row r="30" spans="1:11" s="160" customFormat="1" ht="12.75">
      <c r="A30" s="155"/>
      <c r="B30" s="171">
        <v>39201</v>
      </c>
      <c r="C30" s="161"/>
      <c r="D30" s="161"/>
      <c r="E30" s="161"/>
      <c r="F30" s="161"/>
      <c r="G30" s="161"/>
      <c r="H30" s="161"/>
      <c r="I30" s="161"/>
      <c r="J30" s="161"/>
      <c r="K30" s="161"/>
    </row>
    <row r="31" spans="1:11" s="160" customFormat="1" ht="12.75">
      <c r="A31" s="155"/>
      <c r="B31" s="171">
        <v>39207</v>
      </c>
      <c r="C31" s="161"/>
      <c r="D31" s="161"/>
      <c r="E31" s="161"/>
      <c r="F31" s="161"/>
      <c r="G31" s="161"/>
      <c r="H31" s="161"/>
      <c r="I31" s="161"/>
      <c r="J31" s="161"/>
      <c r="K31" s="161"/>
    </row>
    <row r="32" spans="1:11" s="160" customFormat="1" ht="12.75">
      <c r="A32" s="155"/>
      <c r="B32" s="171">
        <v>39213</v>
      </c>
      <c r="C32" s="161"/>
      <c r="D32" s="161"/>
      <c r="E32" s="161"/>
      <c r="F32" s="161"/>
      <c r="G32" s="161"/>
      <c r="H32" s="161"/>
      <c r="I32" s="161"/>
      <c r="J32" s="161"/>
      <c r="K32" s="161"/>
    </row>
    <row r="33" spans="1:11" s="160" customFormat="1" ht="12.75">
      <c r="A33" s="155"/>
      <c r="B33" s="171">
        <v>39219</v>
      </c>
      <c r="C33" s="161">
        <v>0.0010108</v>
      </c>
      <c r="D33" s="161">
        <v>4.905E-05</v>
      </c>
      <c r="E33" s="161">
        <v>0.0001362</v>
      </c>
      <c r="F33" s="161">
        <v>0.0025202000000000002</v>
      </c>
      <c r="G33" s="161">
        <v>0.0039343</v>
      </c>
      <c r="H33" s="161">
        <v>0.010298999999999999</v>
      </c>
      <c r="I33" s="161">
        <v>0.0041087</v>
      </c>
      <c r="J33" s="161">
        <v>0.024128999999999998</v>
      </c>
      <c r="K33" s="161">
        <v>28.3357746</v>
      </c>
    </row>
    <row r="34" spans="1:11" s="160" customFormat="1" ht="12.75">
      <c r="A34" s="155"/>
      <c r="B34" s="171">
        <v>39225</v>
      </c>
      <c r="C34" s="161">
        <v>0.0009427</v>
      </c>
      <c r="D34" s="161">
        <v>4.905E-05</v>
      </c>
      <c r="E34" s="161">
        <v>0.00010899999999999999</v>
      </c>
      <c r="F34" s="161">
        <v>0.0048062</v>
      </c>
      <c r="G34" s="161">
        <v>0.0048934</v>
      </c>
      <c r="H34" s="161">
        <v>0.0395284</v>
      </c>
      <c r="I34" s="161">
        <v>0.0047762</v>
      </c>
      <c r="J34" s="161">
        <v>0.046884800000000004</v>
      </c>
      <c r="K34" s="161">
        <v>75.1987864</v>
      </c>
    </row>
    <row r="35" spans="1:11" s="160" customFormat="1" ht="12.75">
      <c r="A35" s="155"/>
      <c r="B35" s="171">
        <v>39231</v>
      </c>
      <c r="C35" s="161">
        <v>0.0011517</v>
      </c>
      <c r="D35" s="161">
        <v>4.96E-05</v>
      </c>
      <c r="E35" s="161">
        <v>0.0001598</v>
      </c>
      <c r="F35" s="161">
        <v>0.0039179</v>
      </c>
      <c r="G35" s="161">
        <v>0.0064858</v>
      </c>
      <c r="H35" s="161">
        <v>0.028665200000000002</v>
      </c>
      <c r="I35" s="161">
        <v>0.0075686</v>
      </c>
      <c r="J35" s="161">
        <v>0.0448327</v>
      </c>
      <c r="K35" s="161">
        <v>51.7978939</v>
      </c>
    </row>
    <row r="36" spans="1:11" s="160" customFormat="1" ht="12.75">
      <c r="A36" s="155"/>
      <c r="B36" s="171">
        <v>39237</v>
      </c>
      <c r="C36" s="161">
        <v>0.00020065</v>
      </c>
      <c r="D36" s="161">
        <v>5.015E-05</v>
      </c>
      <c r="E36" s="161">
        <v>0.0002313</v>
      </c>
      <c r="F36" s="161">
        <v>0.0025887</v>
      </c>
      <c r="G36" s="161">
        <v>0.0050547000000000005</v>
      </c>
      <c r="H36" s="161">
        <v>0.0155488</v>
      </c>
      <c r="I36" s="161">
        <v>0.0030401</v>
      </c>
      <c r="J36" s="161">
        <v>0.0335051</v>
      </c>
      <c r="K36" s="161">
        <v>31.4876341</v>
      </c>
    </row>
    <row r="37" spans="1:11" s="160" customFormat="1" ht="12.75">
      <c r="A37" s="155"/>
      <c r="B37" s="171">
        <v>39243</v>
      </c>
      <c r="C37" s="161">
        <v>0.00020065</v>
      </c>
      <c r="D37" s="161">
        <v>5.015E-05</v>
      </c>
      <c r="E37" s="161">
        <v>0.0001198</v>
      </c>
      <c r="F37" s="161">
        <v>0.0025385</v>
      </c>
      <c r="G37" s="161">
        <v>0.0054867</v>
      </c>
      <c r="H37" s="161">
        <v>0.008928</v>
      </c>
      <c r="I37" s="161">
        <v>0.0047538</v>
      </c>
      <c r="J37" s="161">
        <v>0.0237746</v>
      </c>
      <c r="K37" s="161">
        <v>30.6516792</v>
      </c>
    </row>
    <row r="38" spans="1:11" s="160" customFormat="1" ht="12.75">
      <c r="A38" s="155"/>
      <c r="B38" s="171">
        <v>39249</v>
      </c>
      <c r="C38" s="161">
        <v>0.0008219999999999999</v>
      </c>
      <c r="D38" s="161">
        <v>5.015E-05</v>
      </c>
      <c r="E38" s="161">
        <v>0.0005629</v>
      </c>
      <c r="F38" s="161">
        <v>0.0048346000000000005</v>
      </c>
      <c r="G38" s="161">
        <v>0.0212667</v>
      </c>
      <c r="H38" s="161">
        <v>0.0320004</v>
      </c>
      <c r="I38" s="161">
        <v>0.0045838</v>
      </c>
      <c r="J38" s="161">
        <v>0.09870960000000001</v>
      </c>
      <c r="K38" s="161">
        <v>39.0112281</v>
      </c>
    </row>
    <row r="39" spans="1:11" s="160" customFormat="1" ht="12.75">
      <c r="A39" s="155"/>
      <c r="B39" s="171">
        <v>39255</v>
      </c>
      <c r="C39" s="161">
        <v>0.000652</v>
      </c>
      <c r="D39" s="161">
        <v>5.015E-05</v>
      </c>
      <c r="E39" s="161">
        <v>0.0001895</v>
      </c>
      <c r="F39" s="161">
        <v>0.0030791</v>
      </c>
      <c r="G39" s="161">
        <v>0.004425</v>
      </c>
      <c r="H39" s="161">
        <v>0.01274</v>
      </c>
      <c r="I39" s="161">
        <v>0.0015437</v>
      </c>
      <c r="J39" s="161">
        <v>0.0189595</v>
      </c>
      <c r="K39" s="161">
        <v>32.0449374</v>
      </c>
    </row>
    <row r="40" spans="1:11" s="160" customFormat="1" ht="12.75">
      <c r="A40" s="155"/>
      <c r="B40" s="171">
        <v>39261</v>
      </c>
      <c r="C40" s="161">
        <v>0.0007719000000000001</v>
      </c>
      <c r="D40" s="161">
        <v>5.015E-05</v>
      </c>
      <c r="E40" s="161">
        <v>0.0002118</v>
      </c>
      <c r="F40" s="161">
        <v>0.0030094</v>
      </c>
      <c r="G40" s="161">
        <v>0.0071613</v>
      </c>
      <c r="H40" s="161">
        <v>0.0144453</v>
      </c>
      <c r="I40" s="161">
        <v>0.0030206</v>
      </c>
      <c r="J40" s="161">
        <v>0.0536683</v>
      </c>
      <c r="K40" s="161">
        <v>28.4224662</v>
      </c>
    </row>
    <row r="41" spans="1:11" s="160" customFormat="1" ht="12.75">
      <c r="A41" s="155"/>
      <c r="B41" s="171">
        <v>39267</v>
      </c>
      <c r="C41" s="161"/>
      <c r="D41" s="161"/>
      <c r="E41" s="161"/>
      <c r="F41" s="161"/>
      <c r="G41" s="161"/>
      <c r="H41" s="161"/>
      <c r="I41" s="161"/>
      <c r="J41" s="161"/>
      <c r="K41" s="161"/>
    </row>
    <row r="42" spans="1:11" s="160" customFormat="1" ht="12.75">
      <c r="A42" s="155"/>
      <c r="B42" s="171">
        <v>39273</v>
      </c>
      <c r="C42" s="161"/>
      <c r="D42" s="161"/>
      <c r="E42" s="161"/>
      <c r="F42" s="161"/>
      <c r="G42" s="161"/>
      <c r="H42" s="161"/>
      <c r="I42" s="161"/>
      <c r="J42" s="161"/>
      <c r="K42" s="161"/>
    </row>
    <row r="43" spans="1:11" s="160" customFormat="1" ht="12.75">
      <c r="A43" s="155"/>
      <c r="B43" s="171">
        <v>39279</v>
      </c>
      <c r="C43" s="161">
        <v>0.0005322</v>
      </c>
      <c r="D43" s="161">
        <v>5.015E-05</v>
      </c>
      <c r="E43" s="161">
        <v>0.0002201</v>
      </c>
      <c r="F43" s="161">
        <v>0.0027698</v>
      </c>
      <c r="G43" s="161">
        <v>0.0055786</v>
      </c>
      <c r="H43" s="161">
        <v>0.01595</v>
      </c>
      <c r="I43" s="161">
        <v>0.0024689</v>
      </c>
      <c r="J43" s="161">
        <v>0.0330035</v>
      </c>
      <c r="K43" s="161">
        <v>40.1258346</v>
      </c>
    </row>
    <row r="44" spans="1:11" s="160" customFormat="1" ht="12.75">
      <c r="A44" s="155"/>
      <c r="B44" s="171">
        <v>39285</v>
      </c>
      <c r="C44" s="161">
        <v>0.00020065</v>
      </c>
      <c r="D44" s="161">
        <v>5.015E-05</v>
      </c>
      <c r="E44" s="161">
        <v>0.0005406</v>
      </c>
      <c r="F44" s="161">
        <v>0.0024884</v>
      </c>
      <c r="G44" s="161">
        <v>0.0044445</v>
      </c>
      <c r="H44" s="161">
        <v>0.010232100000000001</v>
      </c>
      <c r="I44" s="161">
        <v>0.0011536</v>
      </c>
      <c r="J44" s="161">
        <v>0.0208654</v>
      </c>
      <c r="K44" s="161">
        <v>25.831006</v>
      </c>
    </row>
    <row r="45" spans="1:11" s="160" customFormat="1" ht="12.75">
      <c r="A45" s="155"/>
      <c r="B45" s="171">
        <v>39291</v>
      </c>
      <c r="C45" s="161"/>
      <c r="D45" s="161"/>
      <c r="E45" s="161"/>
      <c r="F45" s="161"/>
      <c r="G45" s="161"/>
      <c r="H45" s="161"/>
      <c r="I45" s="161"/>
      <c r="J45" s="161"/>
      <c r="K45" s="161"/>
    </row>
    <row r="46" spans="1:11" s="160" customFormat="1" ht="12.75">
      <c r="A46" s="155"/>
      <c r="B46" s="171">
        <v>39297</v>
      </c>
      <c r="C46" s="161">
        <v>0.0007412</v>
      </c>
      <c r="D46" s="161">
        <v>5.015E-05</v>
      </c>
      <c r="E46" s="161">
        <v>0.0003204</v>
      </c>
      <c r="F46" s="161">
        <v>0.0036615000000000003</v>
      </c>
      <c r="G46" s="161">
        <v>0.0091175</v>
      </c>
      <c r="H46" s="161">
        <v>0.0258812</v>
      </c>
      <c r="I46" s="161">
        <v>0.0090088</v>
      </c>
      <c r="J46" s="161">
        <v>0.0477497</v>
      </c>
      <c r="K46" s="161">
        <v>57.6808873</v>
      </c>
    </row>
    <row r="47" spans="1:11" s="160" customFormat="1" ht="12.75">
      <c r="A47" s="155"/>
      <c r="B47" s="171">
        <v>39303</v>
      </c>
      <c r="C47" s="161"/>
      <c r="D47" s="161"/>
      <c r="E47" s="161"/>
      <c r="F47" s="161"/>
      <c r="G47" s="161"/>
      <c r="H47" s="161"/>
      <c r="I47" s="161"/>
      <c r="J47" s="161"/>
      <c r="K47" s="161"/>
    </row>
    <row r="48" spans="1:11" s="160" customFormat="1" ht="12.75">
      <c r="A48" s="155"/>
      <c r="B48" s="171">
        <v>39309</v>
      </c>
      <c r="C48" s="161">
        <v>0.0009028</v>
      </c>
      <c r="D48" s="161">
        <v>5.015E-05</v>
      </c>
      <c r="E48" s="161">
        <v>0.0003204</v>
      </c>
      <c r="F48" s="161">
        <v>0.0034804000000000002</v>
      </c>
      <c r="G48" s="161">
        <v>0.0070917</v>
      </c>
      <c r="H48" s="161">
        <v>0.0293922</v>
      </c>
      <c r="I48" s="161">
        <v>0.0071335</v>
      </c>
      <c r="J48" s="161">
        <v>0.058984999999999996</v>
      </c>
      <c r="K48" s="161">
        <v>64.9258296</v>
      </c>
    </row>
    <row r="49" spans="1:11" s="160" customFormat="1" ht="12.75">
      <c r="A49" s="155"/>
      <c r="B49" s="171">
        <v>39315</v>
      </c>
      <c r="C49" s="161">
        <v>0.0006019</v>
      </c>
      <c r="D49" s="161">
        <v>5.015E-05</v>
      </c>
      <c r="E49" s="161">
        <v>0.0001505</v>
      </c>
      <c r="F49" s="161">
        <v>0.0020759999999999997</v>
      </c>
      <c r="G49" s="161">
        <v>0.0118371</v>
      </c>
      <c r="H49" s="161">
        <v>0.0034497</v>
      </c>
      <c r="I49" s="161">
        <v>0.0051272</v>
      </c>
      <c r="J49" s="161">
        <v>0.0288906</v>
      </c>
      <c r="K49" s="161">
        <v>10.8395484</v>
      </c>
    </row>
    <row r="50" spans="1:11" s="160" customFormat="1" ht="12.75">
      <c r="A50" s="155"/>
      <c r="B50" s="171">
        <v>39321</v>
      </c>
      <c r="C50" s="161">
        <v>0.00020065</v>
      </c>
      <c r="D50" s="161">
        <v>5.015E-05</v>
      </c>
      <c r="E50" s="161">
        <v>0.00016999999999999999</v>
      </c>
      <c r="F50" s="161">
        <v>0.0024577</v>
      </c>
      <c r="G50" s="161">
        <v>0.0048541</v>
      </c>
      <c r="H50" s="161">
        <v>0.0104327</v>
      </c>
      <c r="I50" s="161">
        <v>0.0011843000000000001</v>
      </c>
      <c r="J50" s="161">
        <v>0.0269846</v>
      </c>
      <c r="K50" s="161">
        <v>22.3478607</v>
      </c>
    </row>
    <row r="51" spans="1:11" s="160" customFormat="1" ht="12.75">
      <c r="A51" s="155"/>
      <c r="B51" s="171">
        <v>39327</v>
      </c>
      <c r="C51" s="161">
        <v>0.0005504</v>
      </c>
      <c r="D51" s="161">
        <v>4.905E-05</v>
      </c>
      <c r="E51" s="161">
        <v>0.0001362</v>
      </c>
      <c r="F51" s="161">
        <v>0.0024903</v>
      </c>
      <c r="G51" s="161">
        <v>0.0042967000000000005</v>
      </c>
      <c r="H51" s="161">
        <v>0.0091219</v>
      </c>
      <c r="I51" s="161">
        <v>0.0042367</v>
      </c>
      <c r="J51" s="161">
        <v>0.0173611</v>
      </c>
      <c r="K51" s="161">
        <v>25.965377999999998</v>
      </c>
    </row>
    <row r="52" spans="1:11" s="160" customFormat="1" ht="12.75">
      <c r="A52" s="155"/>
      <c r="B52" s="171">
        <v>39333</v>
      </c>
      <c r="C52" s="161">
        <v>0.00019615</v>
      </c>
      <c r="D52" s="161">
        <v>4.905E-05</v>
      </c>
      <c r="E52" s="161">
        <v>0.00010899999999999999</v>
      </c>
      <c r="F52" s="161">
        <v>0.0024031</v>
      </c>
      <c r="G52" s="161">
        <v>0.0009808500000000001</v>
      </c>
      <c r="H52" s="161">
        <v>0.0078359</v>
      </c>
      <c r="I52" s="161">
        <v>0.0070131</v>
      </c>
      <c r="J52" s="161">
        <v>0.0098085</v>
      </c>
      <c r="K52" s="161">
        <v>27.1641993</v>
      </c>
    </row>
    <row r="53" spans="1:11" s="160" customFormat="1" ht="12.75">
      <c r="A53" s="155"/>
      <c r="B53" s="171">
        <v>39339</v>
      </c>
      <c r="C53" s="161">
        <v>0.00019615</v>
      </c>
      <c r="D53" s="161">
        <v>4.905E-05</v>
      </c>
      <c r="E53" s="161">
        <v>0.0002152</v>
      </c>
      <c r="F53" s="161">
        <v>0.0028445000000000002</v>
      </c>
      <c r="G53" s="161">
        <v>0.0035801</v>
      </c>
      <c r="H53" s="161">
        <v>0.013829999999999999</v>
      </c>
      <c r="I53" s="161">
        <v>0.0021388</v>
      </c>
      <c r="J53" s="161">
        <v>0.0169688</v>
      </c>
      <c r="K53" s="161">
        <v>33.2400432</v>
      </c>
    </row>
    <row r="54" spans="1:11" s="160" customFormat="1" ht="12.75">
      <c r="A54" s="155"/>
      <c r="B54" s="171">
        <v>39345</v>
      </c>
      <c r="C54" s="161">
        <v>0.0008228</v>
      </c>
      <c r="D54" s="161">
        <v>4.905E-05</v>
      </c>
      <c r="E54" s="161">
        <v>0.0002561</v>
      </c>
      <c r="F54" s="161">
        <v>0.0038635</v>
      </c>
      <c r="G54" s="161">
        <v>0.0076507</v>
      </c>
      <c r="H54" s="161">
        <v>0.0267773</v>
      </c>
      <c r="I54" s="161">
        <v>0.0052176</v>
      </c>
      <c r="J54" s="161">
        <v>0.0435499</v>
      </c>
      <c r="K54" s="161">
        <v>47.9528493</v>
      </c>
    </row>
    <row r="55" spans="1:11" s="160" customFormat="1" ht="12.75">
      <c r="A55" s="155"/>
      <c r="B55" s="171">
        <v>39351</v>
      </c>
      <c r="C55" s="161">
        <v>0.00019615</v>
      </c>
      <c r="D55" s="161">
        <v>4.905E-05</v>
      </c>
      <c r="E55" s="161">
        <v>0.0002152</v>
      </c>
      <c r="F55" s="161">
        <v>0.0028254</v>
      </c>
      <c r="G55" s="161">
        <v>0.0047953</v>
      </c>
      <c r="H55" s="161">
        <v>0.0151051</v>
      </c>
      <c r="I55" s="161">
        <v>0.0035801</v>
      </c>
      <c r="J55" s="161">
        <v>0.0264831</v>
      </c>
      <c r="K55" s="161">
        <v>35.4197182</v>
      </c>
    </row>
    <row r="56" spans="1:11" s="160" customFormat="1" ht="12.75">
      <c r="A56" s="155"/>
      <c r="B56" s="171">
        <v>39357</v>
      </c>
      <c r="C56" s="161">
        <v>0.00019615</v>
      </c>
      <c r="D56" s="161">
        <v>4.905E-05</v>
      </c>
      <c r="E56" s="161">
        <v>0.0001853</v>
      </c>
      <c r="F56" s="161">
        <v>0.0024821</v>
      </c>
      <c r="G56" s="161">
        <v>0.0053756</v>
      </c>
      <c r="H56" s="161">
        <v>0.0132415</v>
      </c>
      <c r="I56" s="161">
        <v>0.011181700000000001</v>
      </c>
      <c r="J56" s="161">
        <v>0.0296218</v>
      </c>
      <c r="K56" s="161">
        <v>27.5183965</v>
      </c>
    </row>
    <row r="57" spans="1:11" s="160" customFormat="1" ht="12.75">
      <c r="A57" s="155"/>
      <c r="B57" s="171">
        <v>39363</v>
      </c>
      <c r="C57" s="161">
        <v>0.0009209</v>
      </c>
      <c r="D57" s="161">
        <v>4.905E-05</v>
      </c>
      <c r="E57" s="161">
        <v>0.0003133</v>
      </c>
      <c r="F57" s="161">
        <v>0.0032668000000000003</v>
      </c>
      <c r="G57" s="161">
        <v>0.012260700000000001</v>
      </c>
      <c r="H57" s="161">
        <v>0.0246194</v>
      </c>
      <c r="I57" s="161">
        <v>0.0049533</v>
      </c>
      <c r="J57" s="161">
        <v>0.0925926</v>
      </c>
      <c r="K57" s="161">
        <v>50.9499024</v>
      </c>
    </row>
    <row r="58" spans="1:11" s="160" customFormat="1" ht="12.75">
      <c r="A58" s="155"/>
      <c r="B58" s="171">
        <v>39369</v>
      </c>
      <c r="C58" s="161">
        <v>0.0023539999999999998</v>
      </c>
      <c r="D58" s="161">
        <v>4.905E-05</v>
      </c>
      <c r="E58" s="161">
        <v>0.0002561</v>
      </c>
      <c r="F58" s="161">
        <v>0.0020707</v>
      </c>
      <c r="G58" s="161">
        <v>0.0092309</v>
      </c>
      <c r="H58" s="161">
        <v>0.0101028</v>
      </c>
      <c r="I58" s="161">
        <v>0.0010299</v>
      </c>
      <c r="J58" s="161">
        <v>0.052573800000000004</v>
      </c>
      <c r="K58" s="161">
        <v>21.8512415</v>
      </c>
    </row>
    <row r="59" spans="1:11" s="160" customFormat="1" ht="12.75">
      <c r="A59" s="155"/>
      <c r="B59" s="171">
        <v>39375</v>
      </c>
      <c r="C59" s="161">
        <v>0.001158</v>
      </c>
      <c r="D59" s="161">
        <v>4.905E-05</v>
      </c>
      <c r="E59" s="161">
        <v>0.0004414</v>
      </c>
      <c r="F59" s="161">
        <v>0.0031987</v>
      </c>
      <c r="G59" s="161">
        <v>0.0194209</v>
      </c>
      <c r="H59" s="161">
        <v>0.044825</v>
      </c>
      <c r="I59" s="161">
        <v>0.0028826</v>
      </c>
      <c r="J59" s="161">
        <v>0.1680202</v>
      </c>
      <c r="K59" s="161">
        <v>34.8747995</v>
      </c>
    </row>
    <row r="60" spans="1:11" s="160" customFormat="1" ht="12.75">
      <c r="A60" s="155"/>
      <c r="B60" s="171">
        <v>39381</v>
      </c>
      <c r="C60" s="161">
        <v>0.0011961</v>
      </c>
      <c r="D60" s="161">
        <v>4.905E-05</v>
      </c>
      <c r="E60" s="161">
        <v>0.0003052</v>
      </c>
      <c r="F60" s="161">
        <v>0.0034439</v>
      </c>
      <c r="G60" s="161">
        <v>0.0072965</v>
      </c>
      <c r="H60" s="161">
        <v>0.018538100000000002</v>
      </c>
      <c r="I60" s="161">
        <v>0.0041795</v>
      </c>
      <c r="J60" s="161">
        <v>0.0423729</v>
      </c>
      <c r="K60" s="161">
        <v>30.7879089</v>
      </c>
    </row>
    <row r="61" spans="1:11" s="160" customFormat="1" ht="12.75">
      <c r="A61" s="155"/>
      <c r="B61" s="171">
        <v>39387</v>
      </c>
      <c r="C61" s="161">
        <v>0.0006049</v>
      </c>
      <c r="D61" s="161">
        <v>4.905E-05</v>
      </c>
      <c r="E61" s="161">
        <v>0.0002016</v>
      </c>
      <c r="F61" s="161">
        <v>0.0036401000000000003</v>
      </c>
      <c r="G61" s="161">
        <v>0.0072474</v>
      </c>
      <c r="H61" s="161">
        <v>0.0191266</v>
      </c>
      <c r="I61" s="161">
        <v>0.0030515</v>
      </c>
      <c r="J61" s="161">
        <v>0.0325643</v>
      </c>
      <c r="K61" s="161">
        <v>39.7790681</v>
      </c>
    </row>
    <row r="62" spans="1:11" s="160" customFormat="1" ht="12.75">
      <c r="A62" s="155"/>
      <c r="B62" s="171">
        <v>39393</v>
      </c>
      <c r="C62" s="161">
        <v>0.0012942000000000001</v>
      </c>
      <c r="D62" s="161">
        <v>4.905E-05</v>
      </c>
      <c r="E62" s="161">
        <v>0.0003842</v>
      </c>
      <c r="F62" s="161">
        <v>0.0035011</v>
      </c>
      <c r="G62" s="161">
        <v>0.011181700000000001</v>
      </c>
      <c r="H62" s="161">
        <v>0.0256984</v>
      </c>
      <c r="I62" s="161">
        <v>0.0035692000000000002</v>
      </c>
      <c r="J62" s="161">
        <v>0.0811166</v>
      </c>
      <c r="K62" s="161">
        <v>21.8512415</v>
      </c>
    </row>
    <row r="63" spans="1:11" s="160" customFormat="1" ht="12.75">
      <c r="A63" s="155"/>
      <c r="B63" s="171">
        <v>39399</v>
      </c>
      <c r="C63" s="161">
        <v>0.0008828</v>
      </c>
      <c r="D63" s="161">
        <v>4.905E-05</v>
      </c>
      <c r="E63" s="161">
        <v>0.000237</v>
      </c>
      <c r="F63" s="161">
        <v>0.0025611</v>
      </c>
      <c r="G63" s="161">
        <v>0.0031987</v>
      </c>
      <c r="H63" s="161">
        <v>0.0072093</v>
      </c>
      <c r="I63" s="161">
        <v>0.0032477</v>
      </c>
      <c r="J63" s="161">
        <v>0.0194209</v>
      </c>
      <c r="K63" s="161">
        <v>22.8865872</v>
      </c>
    </row>
    <row r="64" spans="1:11" s="160" customFormat="1" ht="12.75">
      <c r="A64" s="155"/>
      <c r="B64" s="171">
        <v>39405</v>
      </c>
      <c r="C64" s="161">
        <v>0.001158</v>
      </c>
      <c r="D64" s="161">
        <v>4.905E-05</v>
      </c>
      <c r="E64" s="161">
        <v>0.0002915</v>
      </c>
      <c r="F64" s="161">
        <v>0.0028336</v>
      </c>
      <c r="G64" s="161">
        <v>0.0063864</v>
      </c>
      <c r="H64" s="161">
        <v>0.0106913</v>
      </c>
      <c r="I64" s="161">
        <v>0.0056099</v>
      </c>
      <c r="J64" s="161">
        <v>0.0322701</v>
      </c>
      <c r="K64" s="161">
        <v>24.4940974</v>
      </c>
    </row>
    <row r="65" spans="1:11" s="160" customFormat="1" ht="12.75">
      <c r="A65" s="155"/>
      <c r="B65" s="171">
        <v>39411</v>
      </c>
      <c r="C65" s="161">
        <v>0.001049</v>
      </c>
      <c r="D65" s="161">
        <v>4.905E-05</v>
      </c>
      <c r="E65" s="161">
        <v>0.0002507</v>
      </c>
      <c r="F65" s="161">
        <v>0.0027164</v>
      </c>
      <c r="G65" s="161">
        <v>0.0064055</v>
      </c>
      <c r="H65" s="161">
        <v>0.0101028</v>
      </c>
      <c r="I65" s="161">
        <v>0.0036891000000000003</v>
      </c>
      <c r="J65" s="161">
        <v>0.0313873</v>
      </c>
      <c r="K65" s="161">
        <v>19.480845</v>
      </c>
    </row>
    <row r="66" spans="1:11" s="160" customFormat="1" ht="12.75">
      <c r="A66" s="155"/>
      <c r="B66" s="171">
        <v>39417</v>
      </c>
      <c r="C66" s="161">
        <v>0.00014549999999999999</v>
      </c>
      <c r="D66" s="161">
        <v>4.85E-05</v>
      </c>
      <c r="E66" s="161">
        <v>0.00025330000000000003</v>
      </c>
      <c r="F66" s="161">
        <v>0.0009701</v>
      </c>
      <c r="G66" s="161">
        <v>0.0025896</v>
      </c>
      <c r="H66" s="161">
        <v>0.0036486</v>
      </c>
      <c r="I66" s="161">
        <v>0.00048505</v>
      </c>
      <c r="J66" s="161">
        <v>0.012610999999999999</v>
      </c>
      <c r="K66" s="161">
        <v>8.3803712</v>
      </c>
    </row>
    <row r="67" spans="1:11" s="160" customFormat="1" ht="12.75">
      <c r="A67" s="155"/>
      <c r="B67" s="171">
        <v>39423</v>
      </c>
      <c r="C67" s="161"/>
      <c r="D67" s="161"/>
      <c r="E67" s="161"/>
      <c r="F67" s="161"/>
      <c r="G67" s="161"/>
      <c r="H67" s="161"/>
      <c r="I67" s="161"/>
      <c r="J67" s="161"/>
      <c r="K67" s="161"/>
    </row>
    <row r="68" spans="1:11" s="160" customFormat="1" ht="12.75">
      <c r="A68" s="155"/>
      <c r="B68" s="171">
        <v>39429</v>
      </c>
      <c r="C68" s="161"/>
      <c r="D68" s="161"/>
      <c r="E68" s="161"/>
      <c r="F68" s="161"/>
      <c r="G68" s="161"/>
      <c r="H68" s="161"/>
      <c r="I68" s="161"/>
      <c r="J68" s="161"/>
      <c r="K68" s="161"/>
    </row>
    <row r="69" spans="1:11" s="160" customFormat="1" ht="12.75">
      <c r="A69" s="155"/>
      <c r="B69" s="171">
        <v>39435</v>
      </c>
      <c r="C69" s="161"/>
      <c r="D69" s="161"/>
      <c r="E69" s="161"/>
      <c r="F69" s="161"/>
      <c r="G69" s="161"/>
      <c r="H69" s="161"/>
      <c r="I69" s="161"/>
      <c r="J69" s="161"/>
      <c r="K69" s="161"/>
    </row>
    <row r="70" spans="1:11" s="160" customFormat="1" ht="12.75">
      <c r="A70" s="155"/>
      <c r="B70" s="171">
        <v>39441</v>
      </c>
      <c r="C70" s="161"/>
      <c r="D70" s="161"/>
      <c r="E70" s="161"/>
      <c r="F70" s="161"/>
      <c r="G70" s="161"/>
      <c r="H70" s="161"/>
      <c r="I70" s="161"/>
      <c r="J70" s="161"/>
      <c r="K70" s="161"/>
    </row>
    <row r="71" spans="1:11" s="160" customFormat="1" ht="12.75">
      <c r="A71" s="155"/>
      <c r="B71" s="171">
        <v>39447</v>
      </c>
      <c r="C71" s="161"/>
      <c r="D71" s="161"/>
      <c r="E71" s="161"/>
      <c r="F71" s="161"/>
      <c r="G71" s="161"/>
      <c r="H71" s="161"/>
      <c r="I71" s="161"/>
      <c r="J71" s="161"/>
      <c r="K71" s="161"/>
    </row>
    <row r="72" spans="1:11" ht="12.75">
      <c r="A72" s="162"/>
      <c r="B72" s="156"/>
      <c r="C72" s="163"/>
      <c r="D72" s="163"/>
      <c r="E72" s="163"/>
      <c r="F72" s="163"/>
      <c r="G72" s="163"/>
      <c r="H72" s="163"/>
      <c r="I72" s="163"/>
      <c r="J72" s="163"/>
      <c r="K72" s="163"/>
    </row>
    <row r="73" spans="1:11" ht="12.75">
      <c r="A73" s="162"/>
      <c r="B73" s="164" t="s">
        <v>29</v>
      </c>
      <c r="C73" s="165">
        <f aca="true" t="shared" si="0" ref="C73:K73">COUNT(C11:C66)</f>
        <v>42</v>
      </c>
      <c r="D73" s="165">
        <f t="shared" si="0"/>
        <v>42</v>
      </c>
      <c r="E73" s="165">
        <f t="shared" si="0"/>
        <v>42</v>
      </c>
      <c r="F73" s="165">
        <f t="shared" si="0"/>
        <v>42</v>
      </c>
      <c r="G73" s="165">
        <f t="shared" si="0"/>
        <v>42</v>
      </c>
      <c r="H73" s="165">
        <f t="shared" si="0"/>
        <v>42</v>
      </c>
      <c r="I73" s="165">
        <f t="shared" si="0"/>
        <v>42</v>
      </c>
      <c r="J73" s="165">
        <f t="shared" si="0"/>
        <v>42</v>
      </c>
      <c r="K73" s="165">
        <f t="shared" si="0"/>
        <v>42</v>
      </c>
    </row>
    <row r="74" spans="1:12" ht="12.75">
      <c r="A74" s="162"/>
      <c r="B74" s="166" t="s">
        <v>30</v>
      </c>
      <c r="C74" s="165">
        <v>10</v>
      </c>
      <c r="D74" s="163">
        <v>42</v>
      </c>
      <c r="E74" s="163">
        <v>0</v>
      </c>
      <c r="F74" s="163">
        <v>1</v>
      </c>
      <c r="G74" s="163">
        <v>1</v>
      </c>
      <c r="H74" s="163">
        <v>0</v>
      </c>
      <c r="I74" s="163">
        <v>1</v>
      </c>
      <c r="J74" s="163">
        <v>0</v>
      </c>
      <c r="K74" s="163">
        <v>0</v>
      </c>
      <c r="L74" s="167"/>
    </row>
    <row r="75" spans="1:11" ht="12.75">
      <c r="A75" s="162"/>
      <c r="B75" s="156" t="s">
        <v>31</v>
      </c>
      <c r="C75" s="165">
        <f aca="true" t="shared" si="1" ref="C75:K75">(C74/C73)*100</f>
        <v>23.809523809523807</v>
      </c>
      <c r="D75" s="165">
        <f t="shared" si="1"/>
        <v>100</v>
      </c>
      <c r="E75" s="165">
        <f t="shared" si="1"/>
        <v>0</v>
      </c>
      <c r="F75" s="165">
        <f t="shared" si="1"/>
        <v>2.380952380952381</v>
      </c>
      <c r="G75" s="165">
        <f t="shared" si="1"/>
        <v>2.380952380952381</v>
      </c>
      <c r="H75" s="165">
        <f t="shared" si="1"/>
        <v>0</v>
      </c>
      <c r="I75" s="165">
        <f t="shared" si="1"/>
        <v>2.380952380952381</v>
      </c>
      <c r="J75" s="165">
        <f t="shared" si="1"/>
        <v>0</v>
      </c>
      <c r="K75" s="165">
        <f t="shared" si="1"/>
        <v>0</v>
      </c>
    </row>
    <row r="76" spans="1:11" ht="12.75">
      <c r="A76" s="162"/>
      <c r="B76" s="156" t="s">
        <v>9</v>
      </c>
      <c r="C76" s="168">
        <f aca="true" t="shared" si="2" ref="C76:K76">IF(C75&gt;=50,"",AVERAGE(C11:C66))</f>
        <v>0.0007399690476190472</v>
      </c>
      <c r="D76" s="168">
        <f t="shared" si="2"/>
      </c>
      <c r="E76" s="168">
        <f t="shared" si="2"/>
        <v>0.0002533738095238095</v>
      </c>
      <c r="F76" s="168">
        <f t="shared" si="2"/>
        <v>0.0030944380952380953</v>
      </c>
      <c r="G76" s="168">
        <f t="shared" si="2"/>
        <v>0.007447601190476194</v>
      </c>
      <c r="H76" s="168">
        <f t="shared" si="2"/>
        <v>0.017773221428571424</v>
      </c>
      <c r="I76" s="168">
        <f t="shared" si="2"/>
        <v>0.004184746428571428</v>
      </c>
      <c r="J76" s="168">
        <f t="shared" si="2"/>
        <v>0.0458465119047619</v>
      </c>
      <c r="K76" s="168">
        <f t="shared" si="2"/>
        <v>31.87966207619048</v>
      </c>
    </row>
    <row r="77" spans="1:11" ht="12.75">
      <c r="A77" s="162"/>
      <c r="B77" s="156" t="s">
        <v>11</v>
      </c>
      <c r="C77" s="161">
        <f aca="true" t="shared" si="3" ref="C77:K77">MIN(C11:C66)</f>
        <v>0.00014549999999999999</v>
      </c>
      <c r="D77" s="161">
        <f t="shared" si="3"/>
        <v>4.8E-05</v>
      </c>
      <c r="E77" s="161">
        <f t="shared" si="3"/>
        <v>0.00010899999999999999</v>
      </c>
      <c r="F77" s="161">
        <f t="shared" si="3"/>
        <v>0.0009701</v>
      </c>
      <c r="G77" s="161">
        <f t="shared" si="3"/>
        <v>0.0009808500000000001</v>
      </c>
      <c r="H77" s="161">
        <f t="shared" si="3"/>
        <v>0.0034497</v>
      </c>
      <c r="I77" s="161">
        <f t="shared" si="3"/>
        <v>0.00048505</v>
      </c>
      <c r="J77" s="161">
        <f t="shared" si="3"/>
        <v>0.0098085</v>
      </c>
      <c r="K77" s="161">
        <f t="shared" si="3"/>
        <v>8.3803712</v>
      </c>
    </row>
    <row r="78" spans="1:11" ht="12.75">
      <c r="A78" s="162"/>
      <c r="B78" s="156" t="s">
        <v>12</v>
      </c>
      <c r="C78" s="161">
        <f aca="true" t="shared" si="4" ref="C78:K78">MAX(C11:C66)</f>
        <v>0.0023539999999999998</v>
      </c>
      <c r="D78" s="161">
        <f t="shared" si="4"/>
        <v>5.015E-05</v>
      </c>
      <c r="E78" s="161">
        <f t="shared" si="4"/>
        <v>0.0005629</v>
      </c>
      <c r="F78" s="161">
        <f t="shared" si="4"/>
        <v>0.0051113</v>
      </c>
      <c r="G78" s="161">
        <f t="shared" si="4"/>
        <v>0.0220692</v>
      </c>
      <c r="H78" s="161">
        <f t="shared" si="4"/>
        <v>0.044825</v>
      </c>
      <c r="I78" s="161">
        <f t="shared" si="4"/>
        <v>0.011181700000000001</v>
      </c>
      <c r="J78" s="161">
        <f t="shared" si="4"/>
        <v>0.1680202</v>
      </c>
      <c r="K78" s="161">
        <f t="shared" si="4"/>
        <v>75.1987864</v>
      </c>
    </row>
    <row r="79" spans="1:11" ht="12.75">
      <c r="A79" s="162"/>
      <c r="B79" s="156" t="s">
        <v>13</v>
      </c>
      <c r="C79" s="161">
        <f aca="true" t="shared" si="5" ref="C79:K79">STDEVP(C11:C66)</f>
        <v>0.00042215727913618275</v>
      </c>
      <c r="D79" s="161">
        <f t="shared" si="5"/>
        <v>7.30444216102392E-07</v>
      </c>
      <c r="E79" s="161">
        <f t="shared" si="5"/>
        <v>0.0001074625074364783</v>
      </c>
      <c r="F79" s="161">
        <f t="shared" si="5"/>
        <v>0.0007947400695023255</v>
      </c>
      <c r="G79" s="161">
        <f t="shared" si="5"/>
        <v>0.004479424686758753</v>
      </c>
      <c r="H79" s="161">
        <f t="shared" si="5"/>
        <v>0.010175502925994465</v>
      </c>
      <c r="I79" s="161">
        <f t="shared" si="5"/>
        <v>0.002298451927835469</v>
      </c>
      <c r="J79" s="161">
        <f t="shared" si="5"/>
        <v>0.03216479091488383</v>
      </c>
      <c r="K79" s="161">
        <f t="shared" si="5"/>
        <v>13.37692615870109</v>
      </c>
    </row>
    <row r="81" ht="12.75">
      <c r="A81" s="169" t="s">
        <v>20</v>
      </c>
    </row>
    <row r="82" ht="12.75">
      <c r="A82" s="169" t="s">
        <v>54</v>
      </c>
    </row>
    <row r="83" ht="12.75">
      <c r="A83" s="169" t="s">
        <v>55</v>
      </c>
    </row>
    <row r="84" ht="12.75">
      <c r="A84" s="169" t="s">
        <v>59</v>
      </c>
    </row>
    <row r="86" ht="12.75">
      <c r="A86" s="169"/>
    </row>
    <row r="87" ht="12.75">
      <c r="A87" s="169"/>
    </row>
  </sheetData>
  <printOptions/>
  <pageMargins left="0.75" right="0.75" top="0.75" bottom="1.75" header="0.25" footer="0.25"/>
  <pageSetup fitToHeight="0" fitToWidth="1" horizontalDpi="600" verticalDpi="600" orientation="portrait" scale="87" r:id="rId1"/>
  <headerFooter alignWithMargins="0">
    <oddHeader>&amp;L&amp;"Arial,Bold"&amp;16Pennsylvania DEP Air Sampling Results</oddHeader>
    <oddFooter>&amp;LCode #
1=Sample time altered
2=Data confirmed by reanalysis
3=Reanalysis in process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89"/>
  <sheetViews>
    <sheetView workbookViewId="0" topLeftCell="A1">
      <selection activeCell="B4" sqref="B4"/>
    </sheetView>
  </sheetViews>
  <sheetFormatPr defaultColWidth="9.140625" defaultRowHeight="12.75"/>
  <cols>
    <col min="1" max="1" width="4.7109375" style="146" customWidth="1"/>
    <col min="2" max="2" width="9.7109375" style="151" customWidth="1"/>
    <col min="3" max="7" width="9.7109375" style="143" customWidth="1"/>
    <col min="8" max="8" width="11.421875" style="143" bestFit="1" customWidth="1"/>
    <col min="9" max="11" width="9.7109375" style="143" customWidth="1"/>
    <col min="12" max="16384" width="9.140625" style="146" customWidth="1"/>
  </cols>
  <sheetData>
    <row r="1" spans="1:22" ht="12.75">
      <c r="A1" s="92" t="s">
        <v>34</v>
      </c>
      <c r="B1" s="90"/>
      <c r="C1" s="91"/>
      <c r="D1" s="93" t="s">
        <v>35</v>
      </c>
      <c r="L1" s="144"/>
      <c r="M1" s="145"/>
      <c r="N1" s="145"/>
      <c r="O1" s="145"/>
      <c r="P1" s="145"/>
      <c r="Q1" s="145"/>
      <c r="R1" s="145"/>
      <c r="S1" s="145"/>
      <c r="T1" s="145"/>
      <c r="U1" s="145"/>
      <c r="V1" s="145"/>
    </row>
    <row r="2" spans="1:22" ht="12.75">
      <c r="A2" s="92" t="s">
        <v>36</v>
      </c>
      <c r="B2" s="90"/>
      <c r="C2" s="91"/>
      <c r="D2" s="94" t="s">
        <v>37</v>
      </c>
      <c r="L2" s="144"/>
      <c r="M2" s="145"/>
      <c r="N2" s="145"/>
      <c r="O2" s="145"/>
      <c r="P2" s="145"/>
      <c r="Q2" s="145"/>
      <c r="R2" s="145"/>
      <c r="S2" s="145"/>
      <c r="T2" s="145"/>
      <c r="U2" s="145"/>
      <c r="V2" s="145"/>
    </row>
    <row r="3" spans="1:22" ht="12.75">
      <c r="A3" s="92" t="s">
        <v>44</v>
      </c>
      <c r="B3" s="90"/>
      <c r="C3" s="91"/>
      <c r="D3" s="94" t="s">
        <v>38</v>
      </c>
      <c r="L3" s="147"/>
      <c r="M3" s="148"/>
      <c r="N3" s="148"/>
      <c r="O3" s="148"/>
      <c r="P3" s="148"/>
      <c r="Q3" s="148"/>
      <c r="R3" s="148"/>
      <c r="S3" s="148"/>
      <c r="T3" s="148"/>
      <c r="U3" s="148"/>
      <c r="V3" s="148"/>
    </row>
    <row r="4" spans="1:22" ht="12.75">
      <c r="A4" s="92" t="s">
        <v>39</v>
      </c>
      <c r="B4" s="90"/>
      <c r="C4" s="91"/>
      <c r="D4" s="94" t="s">
        <v>40</v>
      </c>
      <c r="L4" s="147"/>
      <c r="M4" s="148"/>
      <c r="N4" s="148"/>
      <c r="O4" s="148"/>
      <c r="P4" s="148"/>
      <c r="Q4" s="148"/>
      <c r="R4" s="148"/>
      <c r="S4" s="148"/>
      <c r="T4" s="148"/>
      <c r="U4" s="148"/>
      <c r="V4" s="148"/>
    </row>
    <row r="5" spans="1:22" ht="14.25">
      <c r="A5" s="92" t="s">
        <v>41</v>
      </c>
      <c r="B5" s="90"/>
      <c r="C5" s="91"/>
      <c r="D5" s="95"/>
      <c r="L5" s="144"/>
      <c r="M5" s="145"/>
      <c r="N5" s="145"/>
      <c r="O5" s="145"/>
      <c r="P5" s="145"/>
      <c r="Q5" s="145"/>
      <c r="R5" s="145"/>
      <c r="S5" s="145"/>
      <c r="T5" s="145"/>
      <c r="U5" s="145"/>
      <c r="V5" s="145"/>
    </row>
    <row r="6" spans="1:22" ht="12.75">
      <c r="A6" s="92" t="s">
        <v>42</v>
      </c>
      <c r="B6" s="90"/>
      <c r="C6" s="91"/>
      <c r="D6" s="95"/>
      <c r="L6" s="144"/>
      <c r="M6" s="145"/>
      <c r="N6" s="145"/>
      <c r="O6" s="145"/>
      <c r="P6" s="145"/>
      <c r="Q6" s="145"/>
      <c r="R6" s="145"/>
      <c r="S6" s="145"/>
      <c r="T6" s="145"/>
      <c r="U6" s="145"/>
      <c r="V6" s="145"/>
    </row>
    <row r="7" spans="1:22" ht="12.75">
      <c r="A7" s="96" t="s">
        <v>43</v>
      </c>
      <c r="B7" s="90"/>
      <c r="C7" s="91"/>
      <c r="D7" s="91"/>
      <c r="L7" s="149"/>
      <c r="M7" s="150"/>
      <c r="N7" s="150"/>
      <c r="O7" s="150"/>
      <c r="P7" s="150"/>
      <c r="Q7" s="150"/>
      <c r="R7" s="150"/>
      <c r="S7" s="150"/>
      <c r="T7" s="150"/>
      <c r="U7" s="150"/>
      <c r="V7" s="150"/>
    </row>
    <row r="8" spans="13:22" ht="12.75">
      <c r="M8" s="152"/>
      <c r="N8" s="152"/>
      <c r="O8" s="152"/>
      <c r="P8" s="152"/>
      <c r="Q8" s="152"/>
      <c r="R8" s="152"/>
      <c r="S8" s="152"/>
      <c r="T8" s="152"/>
      <c r="U8" s="152"/>
      <c r="V8" s="152"/>
    </row>
    <row r="9" spans="1:9" ht="12.75">
      <c r="A9" s="153"/>
      <c r="I9" s="154"/>
    </row>
    <row r="10" spans="1:11" s="160" customFormat="1" ht="12.75">
      <c r="A10" s="155" t="s">
        <v>19</v>
      </c>
      <c r="B10" s="156" t="s">
        <v>0</v>
      </c>
      <c r="C10" s="157" t="s">
        <v>1</v>
      </c>
      <c r="D10" s="157" t="s">
        <v>2</v>
      </c>
      <c r="E10" s="157" t="s">
        <v>3</v>
      </c>
      <c r="F10" s="157" t="s">
        <v>4</v>
      </c>
      <c r="G10" s="157" t="s">
        <v>5</v>
      </c>
      <c r="H10" s="157" t="s">
        <v>15</v>
      </c>
      <c r="I10" s="158" t="s">
        <v>6</v>
      </c>
      <c r="J10" s="157" t="s">
        <v>7</v>
      </c>
      <c r="K10" s="159" t="s">
        <v>8</v>
      </c>
    </row>
    <row r="11" spans="1:11" s="160" customFormat="1" ht="12.75">
      <c r="A11" s="155"/>
      <c r="B11" s="89">
        <v>38721</v>
      </c>
      <c r="C11" s="157"/>
      <c r="D11" s="157"/>
      <c r="E11" s="157"/>
      <c r="F11" s="157"/>
      <c r="G11" s="157"/>
      <c r="H11" s="157"/>
      <c r="I11" s="158"/>
      <c r="J11" s="157"/>
      <c r="K11" s="159"/>
    </row>
    <row r="12" spans="1:11" s="160" customFormat="1" ht="12.75">
      <c r="A12" s="155"/>
      <c r="B12" s="89">
        <v>38727</v>
      </c>
      <c r="C12" s="157"/>
      <c r="D12" s="157"/>
      <c r="E12" s="157"/>
      <c r="F12" s="157"/>
      <c r="G12" s="157"/>
      <c r="H12" s="157"/>
      <c r="I12" s="158"/>
      <c r="J12" s="157"/>
      <c r="K12" s="159"/>
    </row>
    <row r="13" spans="1:11" s="160" customFormat="1" ht="12.75">
      <c r="A13" s="155"/>
      <c r="B13" s="89">
        <v>38733</v>
      </c>
      <c r="C13" s="157"/>
      <c r="D13" s="157"/>
      <c r="E13" s="157"/>
      <c r="F13" s="157"/>
      <c r="G13" s="157"/>
      <c r="H13" s="157"/>
      <c r="I13" s="158"/>
      <c r="J13" s="157"/>
      <c r="K13" s="159"/>
    </row>
    <row r="14" spans="1:11" s="160" customFormat="1" ht="12.75">
      <c r="A14" s="155"/>
      <c r="B14" s="89">
        <v>38739</v>
      </c>
      <c r="C14" s="157"/>
      <c r="D14" s="157"/>
      <c r="E14" s="157"/>
      <c r="F14" s="157"/>
      <c r="G14" s="157"/>
      <c r="H14" s="157"/>
      <c r="I14" s="158"/>
      <c r="J14" s="157"/>
      <c r="K14" s="159"/>
    </row>
    <row r="15" spans="1:11" s="160" customFormat="1" ht="12.75">
      <c r="A15" s="155"/>
      <c r="B15" s="89">
        <v>38745</v>
      </c>
      <c r="C15" s="157"/>
      <c r="D15" s="157"/>
      <c r="E15" s="157"/>
      <c r="F15" s="157"/>
      <c r="G15" s="157"/>
      <c r="H15" s="157"/>
      <c r="I15" s="158"/>
      <c r="J15" s="157"/>
      <c r="K15" s="159"/>
    </row>
    <row r="16" spans="1:11" s="160" customFormat="1" ht="12.75">
      <c r="A16" s="155"/>
      <c r="B16" s="89">
        <v>38751</v>
      </c>
      <c r="C16" s="157"/>
      <c r="D16" s="157"/>
      <c r="E16" s="157"/>
      <c r="F16" s="157"/>
      <c r="G16" s="157"/>
      <c r="H16" s="157"/>
      <c r="I16" s="158"/>
      <c r="J16" s="157"/>
      <c r="K16" s="159"/>
    </row>
    <row r="17" spans="1:11" s="160" customFormat="1" ht="12.75">
      <c r="A17" s="155"/>
      <c r="B17" s="89">
        <v>38757</v>
      </c>
      <c r="C17" s="157"/>
      <c r="D17" s="157"/>
      <c r="E17" s="157"/>
      <c r="F17" s="157"/>
      <c r="G17" s="157"/>
      <c r="H17" s="157"/>
      <c r="I17" s="158"/>
      <c r="J17" s="157"/>
      <c r="K17" s="159"/>
    </row>
    <row r="18" spans="1:11" s="160" customFormat="1" ht="12.75">
      <c r="A18" s="155"/>
      <c r="B18" s="89">
        <v>38763</v>
      </c>
      <c r="C18" s="157"/>
      <c r="D18" s="157"/>
      <c r="E18" s="157"/>
      <c r="F18" s="157"/>
      <c r="G18" s="157"/>
      <c r="H18" s="157"/>
      <c r="I18" s="158"/>
      <c r="J18" s="157"/>
      <c r="K18" s="159"/>
    </row>
    <row r="19" spans="1:11" s="160" customFormat="1" ht="12.75">
      <c r="A19" s="155"/>
      <c r="B19" s="89">
        <v>38769</v>
      </c>
      <c r="C19" s="157"/>
      <c r="D19" s="157"/>
      <c r="E19" s="157"/>
      <c r="F19" s="157"/>
      <c r="G19" s="157"/>
      <c r="H19" s="157"/>
      <c r="I19" s="158"/>
      <c r="J19" s="157"/>
      <c r="K19" s="159"/>
    </row>
    <row r="20" spans="1:11" s="160" customFormat="1" ht="12.75">
      <c r="A20" s="155"/>
      <c r="B20" s="170">
        <v>38775</v>
      </c>
      <c r="C20" s="161">
        <v>0.0008529</v>
      </c>
      <c r="D20" s="161">
        <v>4.8E-05</v>
      </c>
      <c r="E20" s="161">
        <v>0.0004025</v>
      </c>
      <c r="F20" s="161">
        <v>0.0024281</v>
      </c>
      <c r="G20" s="161">
        <v>0.0077136</v>
      </c>
      <c r="H20" s="161">
        <v>0.0109387</v>
      </c>
      <c r="I20" s="161">
        <v>0.0016978</v>
      </c>
      <c r="J20" s="161">
        <v>0.0463453</v>
      </c>
      <c r="K20" s="161">
        <v>25.7474105</v>
      </c>
    </row>
    <row r="21" spans="1:11" s="160" customFormat="1" ht="12.75">
      <c r="A21" s="155"/>
      <c r="B21" s="170">
        <v>38781</v>
      </c>
      <c r="C21" s="161">
        <v>0.0008446</v>
      </c>
      <c r="D21" s="161">
        <v>4.905E-05</v>
      </c>
      <c r="E21" s="161">
        <v>0.00026430000000000003</v>
      </c>
      <c r="F21" s="161">
        <v>0.0025012</v>
      </c>
      <c r="G21" s="161">
        <v>0.0056399</v>
      </c>
      <c r="H21" s="161">
        <v>0.0096423</v>
      </c>
      <c r="I21" s="161">
        <v>0.0018255</v>
      </c>
      <c r="J21" s="161">
        <v>0.0227558</v>
      </c>
      <c r="K21" s="161">
        <v>21.1973391</v>
      </c>
    </row>
    <row r="22" spans="1:11" s="160" customFormat="1" ht="12.75">
      <c r="A22" s="155"/>
      <c r="B22" s="170">
        <v>38787</v>
      </c>
      <c r="C22" s="161">
        <v>0.0018255</v>
      </c>
      <c r="D22" s="161">
        <v>4.905E-05</v>
      </c>
      <c r="E22" s="161">
        <v>0.0002752</v>
      </c>
      <c r="F22" s="161">
        <v>0.0023731</v>
      </c>
      <c r="G22" s="161">
        <v>0.0075825</v>
      </c>
      <c r="H22" s="161">
        <v>0.0140262</v>
      </c>
      <c r="I22" s="161">
        <v>0.0045719</v>
      </c>
      <c r="J22" s="161">
        <v>0.0318777</v>
      </c>
      <c r="K22" s="161">
        <v>28.3357746</v>
      </c>
    </row>
    <row r="23" spans="1:11" s="160" customFormat="1" ht="12.75">
      <c r="A23" s="155"/>
      <c r="B23" s="170">
        <v>38793</v>
      </c>
      <c r="C23" s="161">
        <v>0.0013841</v>
      </c>
      <c r="D23" s="161">
        <v>4.905E-05</v>
      </c>
      <c r="E23" s="161">
        <v>0.0002561</v>
      </c>
      <c r="F23" s="161">
        <v>0.0028935000000000002</v>
      </c>
      <c r="G23" s="161">
        <v>0.0097976</v>
      </c>
      <c r="H23" s="161">
        <v>0.018538100000000002</v>
      </c>
      <c r="I23" s="161">
        <v>0.0040896</v>
      </c>
      <c r="J23" s="161">
        <v>0.0360954</v>
      </c>
      <c r="K23" s="161">
        <v>44.9557962</v>
      </c>
    </row>
    <row r="24" spans="1:11" s="160" customFormat="1" ht="12.75">
      <c r="A24" s="155"/>
      <c r="B24" s="170">
        <v>38799</v>
      </c>
      <c r="C24" s="161"/>
      <c r="D24" s="161"/>
      <c r="E24" s="161"/>
      <c r="F24" s="161"/>
      <c r="G24" s="161"/>
      <c r="H24" s="161"/>
      <c r="I24" s="161"/>
      <c r="J24" s="161"/>
      <c r="K24" s="161"/>
    </row>
    <row r="25" spans="1:11" s="160" customFormat="1" ht="12.75">
      <c r="A25" s="155"/>
      <c r="B25" s="170">
        <v>38805</v>
      </c>
      <c r="C25" s="161">
        <v>0.0011279999999999999</v>
      </c>
      <c r="D25" s="161">
        <v>4.905E-05</v>
      </c>
      <c r="E25" s="161">
        <v>0.0003052</v>
      </c>
      <c r="F25" s="161">
        <v>0.0036673</v>
      </c>
      <c r="G25" s="161">
        <v>0.0094462</v>
      </c>
      <c r="H25" s="161">
        <v>0.0246194</v>
      </c>
      <c r="I25" s="161">
        <v>0.0089639</v>
      </c>
      <c r="J25" s="161">
        <v>0.057477999999999994</v>
      </c>
      <c r="K25" s="161">
        <v>48.2253086</v>
      </c>
    </row>
    <row r="26" spans="1:11" s="160" customFormat="1" ht="12.75">
      <c r="A26" s="155"/>
      <c r="B26" s="170">
        <v>38811</v>
      </c>
      <c r="C26" s="161"/>
      <c r="D26" s="161"/>
      <c r="E26" s="161"/>
      <c r="F26" s="161"/>
      <c r="G26" s="161"/>
      <c r="H26" s="161"/>
      <c r="I26" s="161"/>
      <c r="J26" s="161"/>
      <c r="K26" s="161"/>
    </row>
    <row r="27" spans="1:11" s="160" customFormat="1" ht="12.75">
      <c r="A27" s="155"/>
      <c r="B27" s="170">
        <v>38817</v>
      </c>
      <c r="C27" s="161">
        <v>0.0013541</v>
      </c>
      <c r="D27" s="161">
        <v>4.905E-05</v>
      </c>
      <c r="E27" s="161">
        <v>0.0001471</v>
      </c>
      <c r="F27" s="161">
        <v>0.0028635</v>
      </c>
      <c r="G27" s="161">
        <v>0.0072474</v>
      </c>
      <c r="H27" s="161">
        <v>0.0153994</v>
      </c>
      <c r="I27" s="161">
        <v>0.0086015</v>
      </c>
      <c r="J27" s="161">
        <v>0.0317797</v>
      </c>
      <c r="K27" s="161">
        <v>34.6023401</v>
      </c>
    </row>
    <row r="28" spans="1:11" s="160" customFormat="1" ht="12.75">
      <c r="A28" s="155"/>
      <c r="B28" s="170">
        <v>38823</v>
      </c>
      <c r="C28" s="161">
        <v>0.0005885</v>
      </c>
      <c r="D28" s="161">
        <v>4.905E-05</v>
      </c>
      <c r="E28" s="161">
        <v>0.0001281</v>
      </c>
      <c r="F28" s="161">
        <v>0.0023649</v>
      </c>
      <c r="G28" s="161">
        <v>0.0042967000000000005</v>
      </c>
      <c r="H28" s="161">
        <v>0.0081029</v>
      </c>
      <c r="I28" s="161">
        <v>0.0015694</v>
      </c>
      <c r="J28" s="161">
        <v>0.0142224</v>
      </c>
      <c r="K28" s="161">
        <v>20.8431419</v>
      </c>
    </row>
    <row r="29" spans="1:11" s="160" customFormat="1" ht="12.75">
      <c r="A29" s="155"/>
      <c r="B29" s="170">
        <v>38829</v>
      </c>
      <c r="C29" s="161">
        <v>0.0004605</v>
      </c>
      <c r="D29" s="161">
        <v>4.905E-05</v>
      </c>
      <c r="E29" s="161">
        <v>0.0001281</v>
      </c>
      <c r="F29" s="161">
        <v>0.002177</v>
      </c>
      <c r="G29" s="161">
        <v>0.0022369</v>
      </c>
      <c r="H29" s="161">
        <v>0.0047081</v>
      </c>
      <c r="I29" s="161">
        <v>0.0020407</v>
      </c>
      <c r="J29" s="161">
        <v>0.014908999999999999</v>
      </c>
      <c r="K29" s="161">
        <v>17.0014647</v>
      </c>
    </row>
    <row r="30" spans="1:11" s="160" customFormat="1" ht="12.75">
      <c r="A30" s="155"/>
      <c r="B30" s="170">
        <v>38835</v>
      </c>
      <c r="C30" s="161">
        <v>0.00019615</v>
      </c>
      <c r="D30" s="161">
        <v>4.905E-05</v>
      </c>
      <c r="E30" s="161">
        <v>0.0002261</v>
      </c>
      <c r="F30" s="161">
        <v>0.0026483</v>
      </c>
      <c r="G30" s="161">
        <v>0.0045119</v>
      </c>
      <c r="H30" s="161">
        <v>0.012260700000000001</v>
      </c>
      <c r="I30" s="161">
        <v>0.0034929</v>
      </c>
      <c r="J30" s="161">
        <v>0.0212845</v>
      </c>
      <c r="K30" s="161">
        <v>39.2341494</v>
      </c>
    </row>
    <row r="31" spans="1:11" s="160" customFormat="1" ht="12.75">
      <c r="A31" s="155"/>
      <c r="B31" s="170">
        <v>38841</v>
      </c>
      <c r="C31" s="161">
        <v>0.0006866</v>
      </c>
      <c r="D31" s="161">
        <v>4.905E-05</v>
      </c>
      <c r="E31" s="161">
        <v>0.0003433</v>
      </c>
      <c r="F31" s="161">
        <v>0.0033349</v>
      </c>
      <c r="G31" s="161">
        <v>0.0074054</v>
      </c>
      <c r="H31" s="161">
        <v>0.0274639</v>
      </c>
      <c r="I31" s="161">
        <v>0.0023649</v>
      </c>
      <c r="J31" s="161">
        <v>0.0353107</v>
      </c>
      <c r="K31" s="161">
        <v>61.8482772</v>
      </c>
    </row>
    <row r="32" spans="1:11" s="160" customFormat="1" ht="12.75">
      <c r="A32" s="155"/>
      <c r="B32" s="170">
        <v>38847</v>
      </c>
      <c r="C32" s="161">
        <v>0.0007465</v>
      </c>
      <c r="D32" s="161">
        <v>4.905E-05</v>
      </c>
      <c r="E32" s="161">
        <v>0.0002834</v>
      </c>
      <c r="F32" s="161">
        <v>0.0052476</v>
      </c>
      <c r="G32" s="161">
        <v>0.0064355</v>
      </c>
      <c r="H32" s="161">
        <v>0.019617100000000002</v>
      </c>
      <c r="I32" s="161">
        <v>0.0027764</v>
      </c>
      <c r="J32" s="161">
        <v>0.0499255</v>
      </c>
      <c r="K32" s="161">
        <v>50.677443</v>
      </c>
    </row>
    <row r="33" spans="1:11" s="160" customFormat="1" ht="12.75">
      <c r="A33" s="155"/>
      <c r="B33" s="170">
        <v>38853</v>
      </c>
      <c r="C33" s="161">
        <v>0.0013732</v>
      </c>
      <c r="D33" s="161">
        <v>4.905E-05</v>
      </c>
      <c r="E33" s="161">
        <v>0.0005013</v>
      </c>
      <c r="F33" s="161">
        <v>0.0033729999999999997</v>
      </c>
      <c r="G33" s="161">
        <v>0.012260700000000001</v>
      </c>
      <c r="H33" s="161">
        <v>0.021480700000000002</v>
      </c>
      <c r="I33" s="161">
        <v>0.0036591</v>
      </c>
      <c r="J33" s="161">
        <v>0.1255493</v>
      </c>
      <c r="K33" s="161">
        <v>31.3328276</v>
      </c>
    </row>
    <row r="34" spans="1:11" s="160" customFormat="1" ht="12.75">
      <c r="A34" s="155"/>
      <c r="B34" s="170">
        <v>38859</v>
      </c>
      <c r="C34" s="161">
        <v>0.0006267</v>
      </c>
      <c r="D34" s="161">
        <v>4.905E-05</v>
      </c>
      <c r="E34" s="161">
        <v>0.0002834</v>
      </c>
      <c r="F34" s="161">
        <v>0.0026374000000000002</v>
      </c>
      <c r="G34" s="161">
        <v>0.0071493</v>
      </c>
      <c r="H34" s="161">
        <v>0.0188324</v>
      </c>
      <c r="I34" s="161">
        <v>0.0019808</v>
      </c>
      <c r="J34" s="161">
        <v>0.0548297</v>
      </c>
      <c r="K34" s="161">
        <v>32.4226651</v>
      </c>
    </row>
    <row r="35" spans="1:11" s="160" customFormat="1" ht="12.75">
      <c r="A35" s="155"/>
      <c r="B35" s="170">
        <v>38865</v>
      </c>
      <c r="C35" s="161">
        <v>0.0019948</v>
      </c>
      <c r="D35" s="161">
        <v>4.96E-05</v>
      </c>
      <c r="E35" s="161">
        <v>0.0003664</v>
      </c>
      <c r="F35" s="161">
        <v>0.0057832000000000005</v>
      </c>
      <c r="G35" s="161">
        <v>0.0073895</v>
      </c>
      <c r="H35" s="161">
        <v>0.0145806</v>
      </c>
      <c r="I35" s="161">
        <v>0.0089654</v>
      </c>
      <c r="J35" s="161">
        <v>0.0736963</v>
      </c>
      <c r="K35" s="161">
        <v>45.7364382</v>
      </c>
    </row>
    <row r="36" spans="1:11" s="160" customFormat="1" ht="12.75">
      <c r="A36" s="155"/>
      <c r="B36" s="170">
        <v>38871</v>
      </c>
      <c r="C36" s="161"/>
      <c r="D36" s="161"/>
      <c r="E36" s="161"/>
      <c r="F36" s="161"/>
      <c r="G36" s="161"/>
      <c r="H36" s="161"/>
      <c r="I36" s="161"/>
      <c r="J36" s="161"/>
      <c r="K36" s="161"/>
    </row>
    <row r="37" spans="1:11" s="160" customFormat="1" ht="12.75">
      <c r="A37" s="155"/>
      <c r="B37" s="170">
        <v>38877</v>
      </c>
      <c r="C37" s="161">
        <v>0.0008219999999999999</v>
      </c>
      <c r="D37" s="161">
        <v>5.015E-05</v>
      </c>
      <c r="E37" s="161">
        <v>0.0002898</v>
      </c>
      <c r="F37" s="161">
        <v>0.0023184</v>
      </c>
      <c r="G37" s="161">
        <v>0.0054978</v>
      </c>
      <c r="H37" s="161">
        <v>0.00958</v>
      </c>
      <c r="I37" s="161">
        <v>0.0015159</v>
      </c>
      <c r="J37" s="161">
        <v>0.0238749</v>
      </c>
      <c r="K37" s="161">
        <v>26.0260622</v>
      </c>
    </row>
    <row r="38" spans="1:11" s="160" customFormat="1" ht="12.75">
      <c r="A38" s="155"/>
      <c r="B38" s="170">
        <v>38883</v>
      </c>
      <c r="C38" s="161">
        <v>0.0010533</v>
      </c>
      <c r="D38" s="161">
        <v>5.015E-05</v>
      </c>
      <c r="E38" s="161">
        <v>0.0002201</v>
      </c>
      <c r="F38" s="161">
        <v>0.00282</v>
      </c>
      <c r="G38" s="161">
        <v>0.0057681</v>
      </c>
      <c r="H38" s="161">
        <v>0.0184579</v>
      </c>
      <c r="I38" s="161">
        <v>0.0042132</v>
      </c>
      <c r="J38" s="161">
        <v>0.0265834</v>
      </c>
      <c r="K38" s="161">
        <v>51.829203</v>
      </c>
    </row>
    <row r="39" spans="1:11" s="160" customFormat="1" ht="12.75">
      <c r="A39" s="155"/>
      <c r="B39" s="170">
        <v>38889</v>
      </c>
      <c r="C39" s="161">
        <v>0.0010422</v>
      </c>
      <c r="D39" s="161">
        <v>5.015E-05</v>
      </c>
      <c r="E39" s="161">
        <v>0.0002814</v>
      </c>
      <c r="F39" s="161">
        <v>0.0041519</v>
      </c>
      <c r="G39" s="161">
        <v>0.008106</v>
      </c>
      <c r="H39" s="161">
        <v>0.027486200000000002</v>
      </c>
      <c r="I39" s="161">
        <v>0.0064201</v>
      </c>
      <c r="J39" s="161">
        <v>0.0583831</v>
      </c>
      <c r="K39" s="161">
        <v>60.1887519</v>
      </c>
    </row>
    <row r="40" spans="1:11" s="160" customFormat="1" ht="12.75">
      <c r="A40" s="155"/>
      <c r="B40" s="170">
        <v>38895</v>
      </c>
      <c r="C40" s="161">
        <v>0.0011341</v>
      </c>
      <c r="D40" s="161">
        <v>5.015E-05</v>
      </c>
      <c r="E40" s="161">
        <v>0.0002118</v>
      </c>
      <c r="F40" s="161">
        <v>0.0025775</v>
      </c>
      <c r="G40" s="161">
        <v>0.004425</v>
      </c>
      <c r="H40" s="161">
        <v>0.0138434</v>
      </c>
      <c r="I40" s="161">
        <v>0.0055675</v>
      </c>
      <c r="J40" s="161">
        <v>0.025680500000000002</v>
      </c>
      <c r="K40" s="161">
        <v>29.2584211</v>
      </c>
    </row>
    <row r="41" spans="1:11" s="160" customFormat="1" ht="12.75">
      <c r="A41" s="155"/>
      <c r="B41" s="170">
        <v>38901</v>
      </c>
      <c r="C41" s="161">
        <v>0.0005016</v>
      </c>
      <c r="D41" s="161">
        <v>5.015E-05</v>
      </c>
      <c r="E41" s="161">
        <v>0.0006716000000000001</v>
      </c>
      <c r="F41" s="161">
        <v>0.0069329000000000005</v>
      </c>
      <c r="G41" s="161">
        <v>0.0074428</v>
      </c>
      <c r="H41" s="161">
        <v>0.0121381</v>
      </c>
      <c r="I41" s="161">
        <v>0.0063895</v>
      </c>
      <c r="J41" s="161">
        <v>0.1113492</v>
      </c>
      <c r="K41" s="161">
        <v>35.6674085</v>
      </c>
    </row>
    <row r="42" spans="1:11" s="160" customFormat="1" ht="12.75">
      <c r="A42" s="155"/>
      <c r="B42" s="170">
        <v>38907</v>
      </c>
      <c r="C42" s="161">
        <v>0.0013347</v>
      </c>
      <c r="D42" s="161">
        <v>5.015E-05</v>
      </c>
      <c r="E42" s="161">
        <v>0.0002118</v>
      </c>
      <c r="F42" s="161">
        <v>0.0033494</v>
      </c>
      <c r="G42" s="161">
        <v>0.0046953</v>
      </c>
      <c r="H42" s="161">
        <v>0.0165519</v>
      </c>
      <c r="I42" s="161">
        <v>0.0032101</v>
      </c>
      <c r="J42" s="161">
        <v>0.0186585</v>
      </c>
      <c r="K42" s="161">
        <v>57.9595389</v>
      </c>
    </row>
    <row r="43" spans="1:11" s="160" customFormat="1" ht="12.75">
      <c r="A43" s="155"/>
      <c r="B43" s="170">
        <v>38913</v>
      </c>
      <c r="C43" s="161">
        <v>0.0012539</v>
      </c>
      <c r="D43" s="161">
        <v>5.015E-05</v>
      </c>
      <c r="E43" s="161">
        <v>0.0002006</v>
      </c>
      <c r="F43" s="161">
        <v>0.0025887</v>
      </c>
      <c r="G43" s="161">
        <v>0.0034497</v>
      </c>
      <c r="H43" s="161">
        <v>0.009541</v>
      </c>
      <c r="I43" s="161">
        <v>0.0072923</v>
      </c>
      <c r="J43" s="161">
        <v>0.0183576</v>
      </c>
      <c r="K43" s="161">
        <v>33.7168471</v>
      </c>
    </row>
    <row r="44" spans="1:11" s="160" customFormat="1" ht="12.75">
      <c r="A44" s="155"/>
      <c r="B44" s="170">
        <v>38919</v>
      </c>
      <c r="C44" s="161">
        <v>0.0008638000000000001</v>
      </c>
      <c r="D44" s="161">
        <v>5.015E-05</v>
      </c>
      <c r="E44" s="161">
        <v>0.0001895</v>
      </c>
      <c r="F44" s="161">
        <v>0.0026388</v>
      </c>
      <c r="G44" s="161">
        <v>0.0039234000000000005</v>
      </c>
      <c r="H44" s="161">
        <v>0.0112352</v>
      </c>
      <c r="I44" s="161">
        <v>0.0114359</v>
      </c>
      <c r="J44" s="161">
        <v>0.0236742</v>
      </c>
      <c r="K44" s="161">
        <v>39.2898797</v>
      </c>
    </row>
    <row r="45" spans="1:11" s="160" customFormat="1" ht="12.75">
      <c r="A45" s="155"/>
      <c r="B45" s="170">
        <v>38925</v>
      </c>
      <c r="C45" s="161">
        <v>0.0010644</v>
      </c>
      <c r="D45" s="161">
        <v>5.015E-05</v>
      </c>
      <c r="E45" s="161">
        <v>0.0002619</v>
      </c>
      <c r="F45" s="161">
        <v>0.0031209000000000002</v>
      </c>
      <c r="G45" s="161">
        <v>0.0060885</v>
      </c>
      <c r="H45" s="161">
        <v>0.022570800000000002</v>
      </c>
      <c r="I45" s="161">
        <v>0.0104327</v>
      </c>
      <c r="J45" s="161">
        <v>0.0515617</v>
      </c>
      <c r="K45" s="161">
        <v>53.2224612</v>
      </c>
    </row>
    <row r="46" spans="1:11" s="160" customFormat="1" ht="12.75">
      <c r="A46" s="155"/>
      <c r="B46" s="170">
        <v>38931</v>
      </c>
      <c r="C46" s="161">
        <v>0.0007914</v>
      </c>
      <c r="D46" s="161">
        <v>5.015E-05</v>
      </c>
      <c r="E46" s="161">
        <v>0.0004514</v>
      </c>
      <c r="F46" s="161">
        <v>0.003511</v>
      </c>
      <c r="G46" s="161">
        <v>0.0097695</v>
      </c>
      <c r="H46" s="161">
        <v>0.027787100000000002</v>
      </c>
      <c r="I46" s="161">
        <v>0.0035222</v>
      </c>
      <c r="J46" s="161">
        <v>0.0764397</v>
      </c>
      <c r="K46" s="161">
        <v>70.7775138</v>
      </c>
    </row>
    <row r="47" spans="1:11" s="160" customFormat="1" ht="12.75">
      <c r="A47" s="155">
        <v>4</v>
      </c>
      <c r="B47" s="170">
        <v>38937</v>
      </c>
      <c r="C47" s="161">
        <v>0.00020065</v>
      </c>
      <c r="D47" s="161">
        <v>5.015E-05</v>
      </c>
      <c r="E47" s="161">
        <v>0.00016999999999999999</v>
      </c>
      <c r="F47" s="161">
        <v>0.0029286</v>
      </c>
      <c r="G47" s="161">
        <v>0.0057291</v>
      </c>
      <c r="H47" s="161">
        <v>0.0168529</v>
      </c>
      <c r="I47" s="161">
        <v>0.0021874</v>
      </c>
      <c r="J47" s="161">
        <v>0.021166400000000002</v>
      </c>
      <c r="K47" s="161">
        <v>52.3865063</v>
      </c>
    </row>
    <row r="48" spans="1:11" s="160" customFormat="1" ht="12.75">
      <c r="A48" s="155">
        <v>4</v>
      </c>
      <c r="B48" s="170">
        <v>38943</v>
      </c>
      <c r="C48" s="161">
        <v>0.00020065</v>
      </c>
      <c r="D48" s="161">
        <v>5.015E-05</v>
      </c>
      <c r="E48" s="161">
        <v>0.0002118</v>
      </c>
      <c r="F48" s="161">
        <v>0.0024187</v>
      </c>
      <c r="G48" s="161">
        <v>0.0044138</v>
      </c>
      <c r="H48" s="161">
        <v>0.0087775</v>
      </c>
      <c r="I48" s="161">
        <v>0.0010644</v>
      </c>
      <c r="J48" s="161">
        <v>0.013743100000000001</v>
      </c>
      <c r="K48" s="161">
        <v>24.4377479</v>
      </c>
    </row>
    <row r="49" spans="1:11" s="160" customFormat="1" ht="12.75">
      <c r="A49" s="155">
        <v>4</v>
      </c>
      <c r="B49" s="170">
        <v>38949</v>
      </c>
      <c r="C49" s="161">
        <v>0.0007412</v>
      </c>
      <c r="D49" s="161">
        <v>0.0001003</v>
      </c>
      <c r="E49" s="161">
        <v>0.0002118</v>
      </c>
      <c r="F49" s="161">
        <v>0.005548</v>
      </c>
      <c r="G49" s="161">
        <v>0.0063811</v>
      </c>
      <c r="H49" s="161">
        <v>0.0390224</v>
      </c>
      <c r="I49" s="161">
        <v>0.0042522</v>
      </c>
      <c r="J49" s="161">
        <v>0.0336054</v>
      </c>
      <c r="K49" s="161">
        <v>111.7393033</v>
      </c>
    </row>
    <row r="50" spans="1:11" s="160" customFormat="1" ht="12.75">
      <c r="A50" s="155">
        <v>4</v>
      </c>
      <c r="B50" s="170">
        <v>38955</v>
      </c>
      <c r="C50" s="161">
        <v>0.0007217</v>
      </c>
      <c r="D50" s="161">
        <v>5.015E-05</v>
      </c>
      <c r="E50" s="161">
        <v>0.0002508</v>
      </c>
      <c r="F50" s="161">
        <v>0.0037005000000000002</v>
      </c>
      <c r="G50" s="161">
        <v>0.0056789</v>
      </c>
      <c r="H50" s="161">
        <v>0.0160503</v>
      </c>
      <c r="I50" s="161">
        <v>0.0062697000000000004</v>
      </c>
      <c r="J50" s="161">
        <v>0.028489300000000002</v>
      </c>
      <c r="K50" s="161">
        <v>44.8629123</v>
      </c>
    </row>
    <row r="51" spans="1:11" s="160" customFormat="1" ht="12.75">
      <c r="A51" s="155">
        <v>4</v>
      </c>
      <c r="B51" s="170">
        <v>38961</v>
      </c>
      <c r="C51" s="161">
        <v>0.00020065</v>
      </c>
      <c r="D51" s="161">
        <v>5.015E-05</v>
      </c>
      <c r="E51" s="161">
        <v>0.0002898</v>
      </c>
      <c r="F51" s="161">
        <v>0.0028701</v>
      </c>
      <c r="G51" s="161">
        <v>0.0042132</v>
      </c>
      <c r="H51" s="161">
        <v>0.010532999999999999</v>
      </c>
      <c r="I51" s="161">
        <v>0.0121381</v>
      </c>
      <c r="J51" s="161">
        <v>0.0240755</v>
      </c>
      <c r="K51" s="161">
        <v>45.9775188</v>
      </c>
    </row>
    <row r="52" spans="1:11" s="160" customFormat="1" ht="12.75">
      <c r="A52" s="155"/>
      <c r="B52" s="170">
        <v>38967</v>
      </c>
      <c r="C52" s="161">
        <v>0.0015013000000000001</v>
      </c>
      <c r="D52" s="161">
        <v>4.905E-05</v>
      </c>
      <c r="E52" s="161">
        <v>0.0003733</v>
      </c>
      <c r="F52" s="161">
        <v>0.0028445000000000002</v>
      </c>
      <c r="G52" s="161">
        <v>0.0076398</v>
      </c>
      <c r="H52" s="161">
        <v>0.012260700000000001</v>
      </c>
      <c r="I52" s="161">
        <v>0.019518999999999998</v>
      </c>
      <c r="J52" s="161">
        <v>0.050513999999999996</v>
      </c>
      <c r="K52" s="161">
        <v>41.6862837</v>
      </c>
    </row>
    <row r="53" spans="1:11" s="160" customFormat="1" ht="12.75">
      <c r="A53" s="155"/>
      <c r="B53" s="170">
        <v>38973</v>
      </c>
      <c r="C53" s="161">
        <v>0.00019615</v>
      </c>
      <c r="D53" s="161">
        <v>4.905E-05</v>
      </c>
      <c r="E53" s="161">
        <v>8.99E-05</v>
      </c>
      <c r="F53" s="161">
        <v>0.0019917</v>
      </c>
      <c r="G53" s="161">
        <v>0.0009808500000000001</v>
      </c>
      <c r="H53" s="161">
        <v>0.0052476</v>
      </c>
      <c r="I53" s="161">
        <v>0.0056699</v>
      </c>
      <c r="J53" s="161">
        <v>0.0089149</v>
      </c>
      <c r="K53" s="161">
        <v>17.7098591</v>
      </c>
    </row>
    <row r="54" spans="1:11" s="160" customFormat="1" ht="12.75">
      <c r="A54" s="155"/>
      <c r="B54" s="170">
        <v>38979</v>
      </c>
      <c r="C54" s="161">
        <v>0.0008228</v>
      </c>
      <c r="D54" s="161">
        <v>4.905E-05</v>
      </c>
      <c r="E54" s="161">
        <v>0.0002561</v>
      </c>
      <c r="F54" s="161">
        <v>0.0025802</v>
      </c>
      <c r="G54" s="161">
        <v>0.0063946</v>
      </c>
      <c r="H54" s="161">
        <v>0.010789400000000001</v>
      </c>
      <c r="I54" s="161">
        <v>0.0035501</v>
      </c>
      <c r="J54" s="161">
        <v>0.0327605</v>
      </c>
      <c r="K54" s="161">
        <v>37.8718525</v>
      </c>
    </row>
    <row r="55" spans="1:11" s="160" customFormat="1" ht="12.75">
      <c r="A55" s="155"/>
      <c r="B55" s="170">
        <v>38985</v>
      </c>
      <c r="C55" s="161">
        <v>0.0006376</v>
      </c>
      <c r="D55" s="161">
        <v>4.905E-05</v>
      </c>
      <c r="E55" s="161">
        <v>0.0002152</v>
      </c>
      <c r="F55" s="161">
        <v>0.0029725</v>
      </c>
      <c r="G55" s="161">
        <v>0.0056208000000000004</v>
      </c>
      <c r="H55" s="161">
        <v>0.0142224</v>
      </c>
      <c r="I55" s="161">
        <v>0.0041305000000000005</v>
      </c>
      <c r="J55" s="161">
        <v>0.028150500000000002</v>
      </c>
      <c r="K55" s="161">
        <v>33.5125026</v>
      </c>
    </row>
    <row r="56" spans="1:11" s="160" customFormat="1" ht="12.75">
      <c r="A56" s="155"/>
      <c r="B56" s="170">
        <v>38991</v>
      </c>
      <c r="C56" s="161">
        <v>0.0005994</v>
      </c>
      <c r="D56" s="161">
        <v>4.905E-05</v>
      </c>
      <c r="E56" s="161">
        <v>0.0003133</v>
      </c>
      <c r="F56" s="161">
        <v>0.002335</v>
      </c>
      <c r="G56" s="161">
        <v>0.0071493</v>
      </c>
      <c r="H56" s="161">
        <v>0.0120645</v>
      </c>
      <c r="I56" s="161">
        <v>0.0019999</v>
      </c>
      <c r="J56" s="161">
        <v>0.07444680000000001</v>
      </c>
      <c r="K56" s="161">
        <v>18.3365157</v>
      </c>
    </row>
    <row r="57" spans="1:11" s="160" customFormat="1" ht="12.75">
      <c r="A57" s="155"/>
      <c r="B57" s="170">
        <v>38997</v>
      </c>
      <c r="C57" s="161">
        <v>0.0005694</v>
      </c>
      <c r="D57" s="161">
        <v>4.905E-05</v>
      </c>
      <c r="E57" s="161">
        <v>0.0001362</v>
      </c>
      <c r="F57" s="161">
        <v>0.0009808500000000001</v>
      </c>
      <c r="G57" s="161">
        <v>0.0050405</v>
      </c>
      <c r="H57" s="161">
        <v>0.0106913</v>
      </c>
      <c r="I57" s="161">
        <v>0.0038553</v>
      </c>
      <c r="J57" s="161">
        <v>0.0274639</v>
      </c>
      <c r="K57" s="161">
        <v>22.4234062</v>
      </c>
    </row>
    <row r="58" spans="1:11" s="160" customFormat="1" ht="12.75">
      <c r="A58" s="155"/>
      <c r="B58" s="170">
        <v>39003</v>
      </c>
      <c r="C58" s="161">
        <v>0.0006267</v>
      </c>
      <c r="D58" s="161">
        <v>4.905E-05</v>
      </c>
      <c r="E58" s="161">
        <v>0.0003133</v>
      </c>
      <c r="F58" s="161">
        <v>0.003433</v>
      </c>
      <c r="G58" s="161">
        <v>0.0109856</v>
      </c>
      <c r="H58" s="161">
        <v>0.0278562</v>
      </c>
      <c r="I58" s="161">
        <v>0.0054328</v>
      </c>
      <c r="J58" s="161">
        <v>0.0660115</v>
      </c>
      <c r="K58" s="161">
        <v>28.6082339</v>
      </c>
    </row>
    <row r="59" spans="1:11" s="160" customFormat="1" ht="12.75">
      <c r="A59" s="155"/>
      <c r="B59" s="170">
        <v>39009</v>
      </c>
      <c r="C59" s="161">
        <v>0.0010408</v>
      </c>
      <c r="D59" s="161">
        <v>4.905E-05</v>
      </c>
      <c r="E59" s="161">
        <v>0.0002561</v>
      </c>
      <c r="F59" s="161">
        <v>0.0028336</v>
      </c>
      <c r="G59" s="161">
        <v>0.0054546</v>
      </c>
      <c r="H59" s="161">
        <v>0.0164783</v>
      </c>
      <c r="I59" s="161">
        <v>0.0035501</v>
      </c>
      <c r="J59" s="161">
        <v>0.0315835</v>
      </c>
      <c r="K59" s="161">
        <v>35.1472588</v>
      </c>
    </row>
    <row r="60" spans="1:11" s="160" customFormat="1" ht="12.75">
      <c r="A60" s="155"/>
      <c r="B60" s="170">
        <v>39015</v>
      </c>
      <c r="C60" s="161"/>
      <c r="D60" s="161"/>
      <c r="E60" s="161"/>
      <c r="F60" s="161"/>
      <c r="G60" s="161"/>
      <c r="H60" s="161"/>
      <c r="I60" s="161"/>
      <c r="J60" s="161"/>
      <c r="K60" s="161"/>
    </row>
    <row r="61" spans="1:11" s="160" customFormat="1" ht="12.75">
      <c r="A61" s="155"/>
      <c r="B61" s="170">
        <v>39021</v>
      </c>
      <c r="C61" s="161"/>
      <c r="D61" s="161"/>
      <c r="E61" s="161"/>
      <c r="F61" s="161"/>
      <c r="G61" s="161"/>
      <c r="H61" s="161"/>
      <c r="I61" s="161"/>
      <c r="J61" s="161"/>
      <c r="K61" s="161"/>
    </row>
    <row r="62" spans="1:11" s="160" customFormat="1" ht="12.75">
      <c r="A62" s="155"/>
      <c r="B62" s="170">
        <v>39027</v>
      </c>
      <c r="C62" s="161">
        <v>0.0013432000000000001</v>
      </c>
      <c r="D62" s="161">
        <v>4.905E-05</v>
      </c>
      <c r="E62" s="161">
        <v>0.0003923</v>
      </c>
      <c r="F62" s="161">
        <v>0.0032749999999999997</v>
      </c>
      <c r="G62" s="161">
        <v>0.0124568</v>
      </c>
      <c r="H62" s="161">
        <v>0.0182439</v>
      </c>
      <c r="I62" s="161">
        <v>0.010397</v>
      </c>
      <c r="J62" s="161">
        <v>0.0613034</v>
      </c>
      <c r="K62" s="161">
        <v>42.2312025</v>
      </c>
    </row>
    <row r="63" spans="1:11" s="160" customFormat="1" ht="12.75">
      <c r="A63" s="155"/>
      <c r="B63" s="170">
        <v>39033</v>
      </c>
      <c r="C63" s="161">
        <v>0.0007656000000000001</v>
      </c>
      <c r="D63" s="161">
        <v>4.905E-05</v>
      </c>
      <c r="E63" s="161">
        <v>0.0001662</v>
      </c>
      <c r="F63" s="161">
        <v>0.0009808500000000001</v>
      </c>
      <c r="G63" s="161">
        <v>0.0026864000000000002</v>
      </c>
      <c r="H63" s="161">
        <v>0.0027273</v>
      </c>
      <c r="I63" s="161">
        <v>0.0011769999999999999</v>
      </c>
      <c r="J63" s="161">
        <v>0.0134377</v>
      </c>
      <c r="K63" s="161">
        <v>13.5139848</v>
      </c>
    </row>
    <row r="64" spans="1:11" s="160" customFormat="1" ht="12.75">
      <c r="A64" s="155"/>
      <c r="B64" s="170">
        <v>39039</v>
      </c>
      <c r="C64" s="161">
        <v>0.00019615</v>
      </c>
      <c r="D64" s="161">
        <v>4.905E-05</v>
      </c>
      <c r="E64" s="161">
        <v>0.0001471</v>
      </c>
      <c r="F64" s="161">
        <v>0.0019617000000000002</v>
      </c>
      <c r="G64" s="161">
        <v>0.003482</v>
      </c>
      <c r="H64" s="161">
        <v>0.0026783</v>
      </c>
      <c r="I64" s="161">
        <v>0.00049045</v>
      </c>
      <c r="J64" s="161">
        <v>0.0121626</v>
      </c>
      <c r="K64" s="161">
        <v>11.4160476</v>
      </c>
    </row>
    <row r="65" spans="1:11" s="160" customFormat="1" ht="12.75">
      <c r="A65" s="155"/>
      <c r="B65" s="170">
        <v>39045</v>
      </c>
      <c r="C65" s="161">
        <v>0.0005013</v>
      </c>
      <c r="D65" s="161">
        <v>4.905E-05</v>
      </c>
      <c r="E65" s="161">
        <v>0.0002261</v>
      </c>
      <c r="F65" s="161">
        <v>0.0022178000000000002</v>
      </c>
      <c r="G65" s="161">
        <v>0.0050214000000000005</v>
      </c>
      <c r="H65" s="161">
        <v>0.0066507</v>
      </c>
      <c r="I65" s="161">
        <v>0.0044629</v>
      </c>
      <c r="J65" s="161">
        <v>0.0227558</v>
      </c>
      <c r="K65" s="161">
        <v>17.6008754</v>
      </c>
    </row>
    <row r="66" spans="1:11" s="160" customFormat="1" ht="12.75">
      <c r="A66" s="155"/>
      <c r="B66" s="170">
        <v>39051</v>
      </c>
      <c r="C66" s="161">
        <v>0.0005819999999999999</v>
      </c>
      <c r="D66" s="161">
        <v>4.85E-05</v>
      </c>
      <c r="E66" s="161">
        <v>0.0001347</v>
      </c>
      <c r="F66" s="161">
        <v>0.0023875</v>
      </c>
      <c r="G66" s="161">
        <v>0.0030261</v>
      </c>
      <c r="H66" s="161">
        <v>0.0065103</v>
      </c>
      <c r="I66" s="161">
        <v>0.0165883</v>
      </c>
      <c r="J66" s="161">
        <v>0.012902</v>
      </c>
      <c r="K66" s="161">
        <v>26.2998144</v>
      </c>
    </row>
    <row r="67" spans="1:11" s="160" customFormat="1" ht="12.75">
      <c r="A67" s="155"/>
      <c r="B67" s="170">
        <v>39057</v>
      </c>
      <c r="C67" s="161">
        <v>0.0009302000000000001</v>
      </c>
      <c r="D67" s="161">
        <v>4.8E-05</v>
      </c>
      <c r="E67" s="161">
        <v>0.0003172</v>
      </c>
      <c r="F67" s="161">
        <v>0.0037795</v>
      </c>
      <c r="G67" s="161">
        <v>0.0097872</v>
      </c>
      <c r="H67" s="161">
        <v>0.0279223</v>
      </c>
      <c r="I67" s="161">
        <v>0.0033104000000000002</v>
      </c>
      <c r="J67" s="161">
        <v>0.0664955</v>
      </c>
      <c r="K67" s="161">
        <v>39.1808421</v>
      </c>
    </row>
    <row r="68" spans="1:11" s="160" customFormat="1" ht="12.75">
      <c r="A68" s="155"/>
      <c r="B68" s="170">
        <v>39063</v>
      </c>
      <c r="C68" s="161">
        <v>0.00043180000000000003</v>
      </c>
      <c r="D68" s="161">
        <v>4.8E-05</v>
      </c>
      <c r="E68" s="161">
        <v>0.0005651</v>
      </c>
      <c r="F68" s="161">
        <v>0.0023802</v>
      </c>
      <c r="G68" s="161">
        <v>0.0048643</v>
      </c>
      <c r="H68" s="161">
        <v>0.0132415</v>
      </c>
      <c r="I68" s="161">
        <v>0.0061783</v>
      </c>
      <c r="J68" s="161">
        <v>0.0998872</v>
      </c>
      <c r="K68" s="161">
        <v>34.383188</v>
      </c>
    </row>
    <row r="69" spans="1:11" s="160" customFormat="1" ht="12.75">
      <c r="A69" s="155"/>
      <c r="B69" s="170">
        <v>39069</v>
      </c>
      <c r="C69" s="161">
        <v>0.0007863</v>
      </c>
      <c r="D69" s="161">
        <v>4.8E-05</v>
      </c>
      <c r="E69" s="161">
        <v>0.0002585</v>
      </c>
      <c r="F69" s="161">
        <v>0.0024841</v>
      </c>
      <c r="G69" s="161">
        <v>0.0066687000000000005</v>
      </c>
      <c r="H69" s="161">
        <v>0.0120901</v>
      </c>
      <c r="I69" s="161">
        <v>0.0035796</v>
      </c>
      <c r="J69" s="161">
        <v>0.0278264</v>
      </c>
      <c r="K69" s="161">
        <v>26.9201704</v>
      </c>
    </row>
    <row r="70" spans="1:11" s="160" customFormat="1" ht="12.75">
      <c r="A70" s="155"/>
      <c r="B70" s="170">
        <v>39075</v>
      </c>
      <c r="C70" s="161">
        <v>0.0005384</v>
      </c>
      <c r="D70" s="161">
        <v>4.8E-05</v>
      </c>
      <c r="E70" s="161">
        <v>0.0002985</v>
      </c>
      <c r="F70" s="161">
        <v>0.00095955</v>
      </c>
      <c r="G70" s="161">
        <v>0.0066981</v>
      </c>
      <c r="H70" s="161">
        <v>0.006802</v>
      </c>
      <c r="I70" s="161">
        <v>0.0038968</v>
      </c>
      <c r="J70" s="161">
        <v>0.0462494</v>
      </c>
      <c r="K70" s="161">
        <v>13.0869343</v>
      </c>
    </row>
    <row r="71" spans="1:11" s="160" customFormat="1" ht="12.75">
      <c r="A71" s="155"/>
      <c r="B71" s="170">
        <v>39081</v>
      </c>
      <c r="C71" s="161">
        <v>0.0005944</v>
      </c>
      <c r="D71" s="161">
        <v>4.8E-05</v>
      </c>
      <c r="E71" s="161">
        <v>0.0001812</v>
      </c>
      <c r="F71" s="161">
        <v>0.00095955</v>
      </c>
      <c r="G71" s="161">
        <v>0.0042699</v>
      </c>
      <c r="H71" s="161">
        <v>0.006141</v>
      </c>
      <c r="I71" s="161">
        <v>0.0022736</v>
      </c>
      <c r="J71" s="161">
        <v>0.0179432</v>
      </c>
      <c r="K71" s="161">
        <v>18.5509293</v>
      </c>
    </row>
    <row r="72" spans="1:11" ht="12.75">
      <c r="A72" s="162"/>
      <c r="B72" s="156"/>
      <c r="C72" s="163"/>
      <c r="D72" s="163"/>
      <c r="E72" s="163"/>
      <c r="F72" s="163"/>
      <c r="G72" s="163"/>
      <c r="H72" s="163"/>
      <c r="I72" s="163"/>
      <c r="J72" s="163"/>
      <c r="K72" s="163"/>
    </row>
    <row r="73" spans="1:11" ht="12.75">
      <c r="A73" s="162"/>
      <c r="B73" s="164" t="s">
        <v>29</v>
      </c>
      <c r="C73" s="165">
        <f aca="true" t="shared" si="0" ref="C73:K73">COUNT(C20:C71)</f>
        <v>47</v>
      </c>
      <c r="D73" s="165">
        <f t="shared" si="0"/>
        <v>47</v>
      </c>
      <c r="E73" s="165">
        <f t="shared" si="0"/>
        <v>47</v>
      </c>
      <c r="F73" s="165">
        <f t="shared" si="0"/>
        <v>47</v>
      </c>
      <c r="G73" s="165">
        <f t="shared" si="0"/>
        <v>47</v>
      </c>
      <c r="H73" s="165">
        <f t="shared" si="0"/>
        <v>47</v>
      </c>
      <c r="I73" s="165">
        <f t="shared" si="0"/>
        <v>47</v>
      </c>
      <c r="J73" s="165">
        <f t="shared" si="0"/>
        <v>47</v>
      </c>
      <c r="K73" s="165">
        <f t="shared" si="0"/>
        <v>47</v>
      </c>
    </row>
    <row r="74" spans="1:12" ht="12.75">
      <c r="A74" s="162"/>
      <c r="B74" s="166" t="s">
        <v>30</v>
      </c>
      <c r="C74" s="165">
        <v>6</v>
      </c>
      <c r="D74" s="163">
        <v>46</v>
      </c>
      <c r="E74" s="163">
        <v>0</v>
      </c>
      <c r="F74" s="163">
        <v>4</v>
      </c>
      <c r="G74" s="163">
        <v>1</v>
      </c>
      <c r="H74" s="163">
        <v>0</v>
      </c>
      <c r="I74" s="163">
        <v>1</v>
      </c>
      <c r="J74" s="163">
        <v>0</v>
      </c>
      <c r="K74" s="163">
        <v>0</v>
      </c>
      <c r="L74" s="167"/>
    </row>
    <row r="75" spans="1:11" ht="12.75">
      <c r="A75" s="162"/>
      <c r="B75" s="156" t="s">
        <v>31</v>
      </c>
      <c r="C75" s="165">
        <f aca="true" t="shared" si="1" ref="C75:K75">(C74/C73)*100</f>
        <v>12.76595744680851</v>
      </c>
      <c r="D75" s="165">
        <f t="shared" si="1"/>
        <v>97.87234042553192</v>
      </c>
      <c r="E75" s="165">
        <f t="shared" si="1"/>
        <v>0</v>
      </c>
      <c r="F75" s="165">
        <f t="shared" si="1"/>
        <v>8.51063829787234</v>
      </c>
      <c r="G75" s="165">
        <f t="shared" si="1"/>
        <v>2.127659574468085</v>
      </c>
      <c r="H75" s="165">
        <f t="shared" si="1"/>
        <v>0</v>
      </c>
      <c r="I75" s="165">
        <f t="shared" si="1"/>
        <v>2.127659574468085</v>
      </c>
      <c r="J75" s="165">
        <f t="shared" si="1"/>
        <v>0</v>
      </c>
      <c r="K75" s="165">
        <f t="shared" si="1"/>
        <v>0</v>
      </c>
    </row>
    <row r="76" spans="1:11" ht="12.75">
      <c r="A76" s="162"/>
      <c r="B76" s="156" t="s">
        <v>9</v>
      </c>
      <c r="C76" s="168">
        <f aca="true" t="shared" si="2" ref="C76:K76">IF(C75&gt;=50,"",AVERAGE(C20:C71))</f>
        <v>0.00082238085106383</v>
      </c>
      <c r="D76" s="168">
        <f t="shared" si="2"/>
      </c>
      <c r="E76" s="168">
        <f t="shared" si="2"/>
        <v>0.0002696787234042554</v>
      </c>
      <c r="F76" s="168">
        <f t="shared" si="2"/>
        <v>0.0029175638297872343</v>
      </c>
      <c r="G76" s="168">
        <f t="shared" si="2"/>
        <v>0.006232388297872341</v>
      </c>
      <c r="H76" s="168">
        <f t="shared" si="2"/>
        <v>0.014750127659574465</v>
      </c>
      <c r="I76" s="168">
        <f t="shared" si="2"/>
        <v>0.005161126595744681</v>
      </c>
      <c r="J76" s="168">
        <f t="shared" si="2"/>
        <v>0.039840651063829786</v>
      </c>
      <c r="K76" s="168">
        <f t="shared" si="2"/>
        <v>36.55277347872341</v>
      </c>
    </row>
    <row r="77" spans="1:11" ht="12.75">
      <c r="A77" s="162"/>
      <c r="B77" s="156" t="s">
        <v>11</v>
      </c>
      <c r="C77" s="161">
        <f aca="true" t="shared" si="3" ref="C77:K77">MIN(C20:C71)</f>
        <v>0.00019615</v>
      </c>
      <c r="D77" s="161">
        <f t="shared" si="3"/>
        <v>4.8E-05</v>
      </c>
      <c r="E77" s="161">
        <f t="shared" si="3"/>
        <v>8.99E-05</v>
      </c>
      <c r="F77" s="161">
        <f t="shared" si="3"/>
        <v>0.00095955</v>
      </c>
      <c r="G77" s="161">
        <f t="shared" si="3"/>
        <v>0.0009808500000000001</v>
      </c>
      <c r="H77" s="161">
        <f t="shared" si="3"/>
        <v>0.0026783</v>
      </c>
      <c r="I77" s="161">
        <f t="shared" si="3"/>
        <v>0.00049045</v>
      </c>
      <c r="J77" s="161">
        <f t="shared" si="3"/>
        <v>0.0089149</v>
      </c>
      <c r="K77" s="161">
        <f t="shared" si="3"/>
        <v>11.4160476</v>
      </c>
    </row>
    <row r="78" spans="1:11" ht="12.75">
      <c r="A78" s="162"/>
      <c r="B78" s="156" t="s">
        <v>12</v>
      </c>
      <c r="C78" s="161">
        <f aca="true" t="shared" si="4" ref="C78:K78">MAX(C20:C71)</f>
        <v>0.0019948</v>
      </c>
      <c r="D78" s="161">
        <f t="shared" si="4"/>
        <v>0.0001003</v>
      </c>
      <c r="E78" s="161">
        <f t="shared" si="4"/>
        <v>0.0006716000000000001</v>
      </c>
      <c r="F78" s="161">
        <f t="shared" si="4"/>
        <v>0.0069329000000000005</v>
      </c>
      <c r="G78" s="161">
        <f t="shared" si="4"/>
        <v>0.0124568</v>
      </c>
      <c r="H78" s="161">
        <f t="shared" si="4"/>
        <v>0.0390224</v>
      </c>
      <c r="I78" s="161">
        <f t="shared" si="4"/>
        <v>0.019518999999999998</v>
      </c>
      <c r="J78" s="161">
        <f t="shared" si="4"/>
        <v>0.1255493</v>
      </c>
      <c r="K78" s="161">
        <f t="shared" si="4"/>
        <v>111.7393033</v>
      </c>
    </row>
    <row r="79" spans="1:11" ht="12.75">
      <c r="A79" s="162"/>
      <c r="B79" s="156" t="s">
        <v>13</v>
      </c>
      <c r="C79" s="161">
        <f aca="true" t="shared" si="5" ref="C79:K79">STDEVP(C20:C71)</f>
        <v>0.00041815703676881445</v>
      </c>
      <c r="D79" s="161">
        <f t="shared" si="5"/>
        <v>7.399296303394349E-06</v>
      </c>
      <c r="E79" s="161">
        <f t="shared" si="5"/>
        <v>0.00011346598316033082</v>
      </c>
      <c r="F79" s="161">
        <f t="shared" si="5"/>
        <v>0.001155696727671793</v>
      </c>
      <c r="G79" s="161">
        <f t="shared" si="5"/>
        <v>0.002444243350335833</v>
      </c>
      <c r="H79" s="161">
        <f t="shared" si="5"/>
        <v>0.007651720460290389</v>
      </c>
      <c r="I79" s="161">
        <f t="shared" si="5"/>
        <v>0.003930744453606545</v>
      </c>
      <c r="J79" s="161">
        <f t="shared" si="5"/>
        <v>0.02638315744210385</v>
      </c>
      <c r="K79" s="161">
        <f t="shared" si="5"/>
        <v>17.835199233847856</v>
      </c>
    </row>
    <row r="81" ht="12.75">
      <c r="A81" s="169" t="s">
        <v>20</v>
      </c>
    </row>
    <row r="82" ht="12.75">
      <c r="A82" s="169" t="s">
        <v>54</v>
      </c>
    </row>
    <row r="83" ht="12.75">
      <c r="A83" s="169" t="s">
        <v>55</v>
      </c>
    </row>
    <row r="84" ht="12.75">
      <c r="A84" s="169" t="s">
        <v>56</v>
      </c>
    </row>
    <row r="85" ht="12.75">
      <c r="A85" s="169" t="s">
        <v>57</v>
      </c>
    </row>
    <row r="86" ht="12.75">
      <c r="A86" s="169"/>
    </row>
    <row r="87" ht="12.75">
      <c r="A87" s="169"/>
    </row>
    <row r="88" ht="12.75">
      <c r="A88" s="169"/>
    </row>
    <row r="89" ht="12.75">
      <c r="A89" s="169"/>
    </row>
  </sheetData>
  <printOptions/>
  <pageMargins left="0.75" right="0.75" top="0.75" bottom="1.75" header="0.25" footer="0.25"/>
  <pageSetup fitToHeight="0" fitToWidth="1" horizontalDpi="600" verticalDpi="600" orientation="portrait" scale="87" r:id="rId1"/>
  <headerFooter alignWithMargins="0">
    <oddHeader>&amp;L&amp;"Arial,Bold"&amp;16Pennsylvania DEP Air Sampling Results</oddHeader>
    <oddFooter>&amp;LCode #
1=Sample time altered
2=Data confimed by reanalysis
3=Reanalysis in process
4=Sample may have been impacted by a local construction project.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9"/>
  <sheetViews>
    <sheetView workbookViewId="0" topLeftCell="A1">
      <selection activeCell="B4" sqref="B4"/>
    </sheetView>
  </sheetViews>
  <sheetFormatPr defaultColWidth="9.140625" defaultRowHeight="12.75"/>
  <cols>
    <col min="1" max="1" width="4.7109375" style="59" customWidth="1"/>
    <col min="2" max="2" width="9.7109375" style="59" customWidth="1"/>
    <col min="3" max="7" width="9.7109375" style="83" customWidth="1"/>
    <col min="8" max="8" width="11.421875" style="83" bestFit="1" customWidth="1"/>
    <col min="9" max="11" width="9.7109375" style="83" customWidth="1"/>
    <col min="12" max="16384" width="9.140625" style="61" customWidth="1"/>
  </cols>
  <sheetData>
    <row r="1" spans="1:21" ht="12.75">
      <c r="A1" s="92" t="s">
        <v>34</v>
      </c>
      <c r="B1" s="90"/>
      <c r="C1" s="91"/>
      <c r="D1" s="93" t="s">
        <v>35</v>
      </c>
      <c r="L1" s="97"/>
      <c r="M1" s="97"/>
      <c r="N1" s="97"/>
      <c r="O1" s="97"/>
      <c r="P1" s="97"/>
      <c r="Q1" s="97"/>
      <c r="R1" s="97"/>
      <c r="S1" s="97"/>
      <c r="T1" s="97"/>
      <c r="U1" s="97"/>
    </row>
    <row r="2" spans="1:21" ht="12.75">
      <c r="A2" s="92" t="s">
        <v>36</v>
      </c>
      <c r="B2" s="90"/>
      <c r="C2" s="91"/>
      <c r="D2" s="94" t="s">
        <v>37</v>
      </c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ht="12.75">
      <c r="A3" s="92" t="s">
        <v>44</v>
      </c>
      <c r="B3" s="90"/>
      <c r="C3" s="91"/>
      <c r="D3" s="94" t="s">
        <v>38</v>
      </c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1:21" ht="12.75">
      <c r="A4" s="92" t="s">
        <v>45</v>
      </c>
      <c r="B4" s="90"/>
      <c r="C4" s="91"/>
      <c r="D4" s="94" t="s">
        <v>40</v>
      </c>
      <c r="L4" s="98"/>
      <c r="M4" s="98"/>
      <c r="N4" s="98"/>
      <c r="O4" s="98"/>
      <c r="P4" s="98"/>
      <c r="Q4" s="98"/>
      <c r="R4" s="98"/>
      <c r="S4" s="98"/>
      <c r="T4" s="98"/>
      <c r="U4" s="98"/>
    </row>
    <row r="5" spans="1:21" ht="14.25">
      <c r="A5" s="92" t="s">
        <v>41</v>
      </c>
      <c r="B5" s="90"/>
      <c r="C5" s="91"/>
      <c r="D5" s="95"/>
      <c r="L5" s="97"/>
      <c r="M5" s="97"/>
      <c r="N5" s="97"/>
      <c r="O5" s="97"/>
      <c r="P5" s="97"/>
      <c r="Q5" s="97"/>
      <c r="R5" s="97"/>
      <c r="S5" s="97"/>
      <c r="T5" s="97"/>
      <c r="U5" s="97"/>
    </row>
    <row r="6" spans="1:21" ht="12.75">
      <c r="A6" s="92" t="s">
        <v>42</v>
      </c>
      <c r="B6" s="90"/>
      <c r="C6" s="91"/>
      <c r="D6" s="95"/>
      <c r="L6" s="97"/>
      <c r="M6" s="97"/>
      <c r="N6" s="97"/>
      <c r="O6" s="97"/>
      <c r="P6" s="97"/>
      <c r="Q6" s="97"/>
      <c r="R6" s="97"/>
      <c r="S6" s="97"/>
      <c r="T6" s="97"/>
      <c r="U6" s="97"/>
    </row>
    <row r="7" spans="1:21" ht="12.75">
      <c r="A7" s="96" t="s">
        <v>43</v>
      </c>
      <c r="B7" s="90"/>
      <c r="C7" s="91"/>
      <c r="D7" s="91"/>
      <c r="L7" s="99"/>
      <c r="M7" s="99"/>
      <c r="N7" s="99"/>
      <c r="O7" s="99"/>
      <c r="P7" s="99"/>
      <c r="Q7" s="99"/>
      <c r="R7" s="99"/>
      <c r="S7" s="99"/>
      <c r="T7" s="99"/>
      <c r="U7" s="99"/>
    </row>
    <row r="8" spans="2:11" ht="12.75">
      <c r="B8" s="62"/>
      <c r="C8" s="62"/>
      <c r="D8" s="62"/>
      <c r="E8" s="62"/>
      <c r="F8" s="63"/>
      <c r="G8" s="62"/>
      <c r="H8" s="62"/>
      <c r="I8" s="62"/>
      <c r="J8" s="62"/>
      <c r="K8" s="62"/>
    </row>
    <row r="9" spans="2:11" ht="12.75">
      <c r="B9" s="63"/>
      <c r="C9" s="64"/>
      <c r="D9" s="64"/>
      <c r="E9" s="64"/>
      <c r="F9" s="64"/>
      <c r="G9" s="64"/>
      <c r="H9" s="64"/>
      <c r="I9" s="64"/>
      <c r="J9" s="64"/>
      <c r="K9" s="5"/>
    </row>
    <row r="10" spans="1:11" ht="12.75">
      <c r="A10" s="65" t="s">
        <v>19</v>
      </c>
      <c r="B10" s="65" t="s">
        <v>0</v>
      </c>
      <c r="C10" s="65" t="s">
        <v>1</v>
      </c>
      <c r="D10" s="67" t="s">
        <v>2</v>
      </c>
      <c r="E10" s="67" t="s">
        <v>3</v>
      </c>
      <c r="F10" s="67" t="s">
        <v>4</v>
      </c>
      <c r="G10" s="68" t="s">
        <v>5</v>
      </c>
      <c r="H10" s="68" t="s">
        <v>15</v>
      </c>
      <c r="I10" s="68" t="s">
        <v>6</v>
      </c>
      <c r="J10" s="67" t="s">
        <v>7</v>
      </c>
      <c r="K10" s="67" t="s">
        <v>8</v>
      </c>
    </row>
    <row r="11" spans="1:11" ht="12.75">
      <c r="A11" s="84"/>
      <c r="B11" s="85">
        <v>38355</v>
      </c>
      <c r="C11" s="74">
        <v>0.0010262000000000001</v>
      </c>
      <c r="D11" s="74">
        <v>4.8E-05</v>
      </c>
      <c r="E11" s="74">
        <v>0.0001919</v>
      </c>
      <c r="F11" s="74">
        <v>0.00095955</v>
      </c>
      <c r="G11" s="74">
        <v>0.0046724</v>
      </c>
      <c r="H11" s="74">
        <v>0.0084732</v>
      </c>
      <c r="I11" s="74">
        <v>0.014296999999999999</v>
      </c>
      <c r="J11" s="74">
        <v>0.0235085</v>
      </c>
      <c r="K11" s="86">
        <v>15.1659178</v>
      </c>
    </row>
    <row r="12" spans="1:11" ht="12.75">
      <c r="A12" s="84"/>
      <c r="B12" s="85">
        <v>38361</v>
      </c>
      <c r="C12" s="74">
        <v>0.0009888</v>
      </c>
      <c r="D12" s="74">
        <v>4.8E-05</v>
      </c>
      <c r="E12" s="74">
        <v>0.0001919</v>
      </c>
      <c r="F12" s="74">
        <v>0.0020044</v>
      </c>
      <c r="G12" s="74">
        <v>0.0056719</v>
      </c>
      <c r="H12" s="74">
        <v>0.0081933</v>
      </c>
      <c r="I12" s="74">
        <v>0.0037315</v>
      </c>
      <c r="J12" s="74">
        <v>0.0275385</v>
      </c>
      <c r="K12" s="86">
        <v>20.8697955</v>
      </c>
    </row>
    <row r="13" spans="1:11" ht="12.75">
      <c r="A13" s="84"/>
      <c r="B13" s="85">
        <v>38367</v>
      </c>
      <c r="C13" s="74">
        <v>0.0001919</v>
      </c>
      <c r="D13" s="74">
        <v>4.8E-05</v>
      </c>
      <c r="E13" s="74">
        <v>0.0002399</v>
      </c>
      <c r="F13" s="74">
        <v>0.0028306</v>
      </c>
      <c r="G13" s="74">
        <v>0.0053547</v>
      </c>
      <c r="H13" s="74">
        <v>0.0068127000000000005</v>
      </c>
      <c r="I13" s="74">
        <v>0.0057758</v>
      </c>
      <c r="J13" s="74">
        <v>0.0230287</v>
      </c>
      <c r="K13" s="86">
        <v>18.4443148</v>
      </c>
    </row>
    <row r="14" spans="1:11" ht="12.75">
      <c r="A14" s="84"/>
      <c r="B14" s="85">
        <v>38373</v>
      </c>
      <c r="C14" s="74">
        <v>0.0004611</v>
      </c>
      <c r="D14" s="74">
        <v>4.8E-05</v>
      </c>
      <c r="E14" s="74">
        <v>0.0003065</v>
      </c>
      <c r="F14" s="74">
        <v>0.0030812</v>
      </c>
      <c r="G14" s="74">
        <v>0.0085212</v>
      </c>
      <c r="H14" s="74">
        <v>0.0062183</v>
      </c>
      <c r="I14" s="74">
        <v>0.0068606000000000006</v>
      </c>
      <c r="J14" s="74">
        <v>0.03675</v>
      </c>
      <c r="K14" s="86">
        <v>18.577583</v>
      </c>
    </row>
    <row r="15" spans="1:11" ht="12.75">
      <c r="A15" s="84"/>
      <c r="B15" s="85">
        <v>38379</v>
      </c>
      <c r="C15" s="74">
        <v>0.0004025</v>
      </c>
      <c r="D15" s="74">
        <v>4.8E-05</v>
      </c>
      <c r="E15" s="74">
        <v>0.0001732</v>
      </c>
      <c r="F15" s="74">
        <v>0.0026973</v>
      </c>
      <c r="G15" s="74">
        <v>0.0051042</v>
      </c>
      <c r="H15" s="74">
        <v>0.0059304</v>
      </c>
      <c r="I15" s="74">
        <v>0.0030998</v>
      </c>
      <c r="J15" s="74">
        <v>0.0302252</v>
      </c>
      <c r="K15" s="86">
        <v>18.8707729</v>
      </c>
    </row>
    <row r="16" spans="1:11" ht="12.75">
      <c r="A16" s="84"/>
      <c r="B16" s="85">
        <v>38385</v>
      </c>
      <c r="C16" s="74">
        <v>0.0005277</v>
      </c>
      <c r="D16" s="74">
        <v>4.8E-05</v>
      </c>
      <c r="E16" s="74">
        <v>0.0003065</v>
      </c>
      <c r="F16" s="74">
        <v>0.0031771</v>
      </c>
      <c r="G16" s="74">
        <v>0.0141051</v>
      </c>
      <c r="H16" s="74">
        <v>0.012185999999999999</v>
      </c>
      <c r="I16" s="74">
        <v>0.0092222</v>
      </c>
      <c r="J16" s="74">
        <v>0.059011100000000004</v>
      </c>
      <c r="K16" s="86">
        <v>35.182797</v>
      </c>
    </row>
    <row r="17" spans="1:11" ht="12.75">
      <c r="A17" s="84"/>
      <c r="B17" s="85">
        <v>38391</v>
      </c>
      <c r="C17" s="74">
        <v>0.0010262000000000001</v>
      </c>
      <c r="D17" s="74">
        <v>4.8E-05</v>
      </c>
      <c r="E17" s="74">
        <v>0.00022920000000000001</v>
      </c>
      <c r="F17" s="74">
        <v>0.0032038</v>
      </c>
      <c r="G17" s="74">
        <v>0.009336800000000001</v>
      </c>
      <c r="H17" s="74">
        <v>0.0264831</v>
      </c>
      <c r="I17" s="74">
        <v>0.0072151</v>
      </c>
      <c r="J17" s="74">
        <v>0.034159300000000004</v>
      </c>
      <c r="K17" s="86">
        <v>35.182797</v>
      </c>
    </row>
    <row r="18" spans="1:11" ht="12.75">
      <c r="A18" s="84"/>
      <c r="B18" s="85">
        <v>38397</v>
      </c>
      <c r="C18" s="74">
        <v>0.0009489</v>
      </c>
      <c r="D18" s="74">
        <v>4.8E-05</v>
      </c>
      <c r="E18" s="74">
        <v>0.0003945</v>
      </c>
      <c r="F18" s="74">
        <v>0.0025534</v>
      </c>
      <c r="G18" s="74">
        <v>0.0155444</v>
      </c>
      <c r="H18" s="74">
        <v>0.015064600000000001</v>
      </c>
      <c r="I18" s="74">
        <v>0.009403400000000001</v>
      </c>
      <c r="J18" s="74">
        <v>0.0599707</v>
      </c>
      <c r="K18" s="86">
        <v>19.1639629</v>
      </c>
    </row>
    <row r="19" spans="1:11" ht="12.75">
      <c r="A19" s="84"/>
      <c r="B19" s="85">
        <v>38403</v>
      </c>
      <c r="C19" s="74">
        <v>0.0005171</v>
      </c>
      <c r="D19" s="74">
        <v>4.8E-05</v>
      </c>
      <c r="E19" s="74">
        <v>0.0001253</v>
      </c>
      <c r="F19" s="74">
        <v>0.0023988</v>
      </c>
      <c r="G19" s="74">
        <v>0.0050855</v>
      </c>
      <c r="H19" s="74">
        <v>0.0082333</v>
      </c>
      <c r="I19" s="74">
        <v>0.0061037</v>
      </c>
      <c r="J19" s="74">
        <v>0.024659900000000002</v>
      </c>
      <c r="K19" s="86">
        <v>25.933985999999997</v>
      </c>
    </row>
    <row r="20" spans="1:11" ht="12.75">
      <c r="A20" s="84"/>
      <c r="B20" s="85">
        <v>38409</v>
      </c>
      <c r="C20" s="74">
        <v>0.0007276</v>
      </c>
      <c r="D20" s="74">
        <v>4.85E-05</v>
      </c>
      <c r="E20" s="74">
        <v>0.0002614</v>
      </c>
      <c r="F20" s="74">
        <v>0.0025896</v>
      </c>
      <c r="G20" s="74">
        <v>0.0109618</v>
      </c>
      <c r="H20" s="74">
        <v>0.011640900000000001</v>
      </c>
      <c r="I20" s="74">
        <v>0.0065669000000000005</v>
      </c>
      <c r="J20" s="74">
        <v>0.0544212</v>
      </c>
      <c r="K20" s="86">
        <v>23.3895891</v>
      </c>
    </row>
    <row r="21" spans="1:11" ht="12.75">
      <c r="A21" s="84"/>
      <c r="B21" s="85">
        <v>38415</v>
      </c>
      <c r="C21" s="74">
        <v>0.0014113</v>
      </c>
      <c r="D21" s="74">
        <v>4.905E-05</v>
      </c>
      <c r="E21" s="74">
        <v>0.0002834</v>
      </c>
      <c r="F21" s="74">
        <v>0.0031769</v>
      </c>
      <c r="G21" s="74">
        <v>0.0075825</v>
      </c>
      <c r="H21" s="74">
        <v>0.0173611</v>
      </c>
      <c r="I21" s="74">
        <v>0.0024412</v>
      </c>
      <c r="J21" s="74">
        <v>0.0365858</v>
      </c>
      <c r="K21" s="86">
        <v>31.8777464</v>
      </c>
    </row>
    <row r="22" spans="1:11" ht="12.75">
      <c r="A22" s="84"/>
      <c r="B22" s="85">
        <v>38421</v>
      </c>
      <c r="C22" s="74">
        <v>0.0012751</v>
      </c>
      <c r="D22" s="74">
        <v>4.905E-05</v>
      </c>
      <c r="E22" s="74">
        <v>0.0004114</v>
      </c>
      <c r="F22" s="74">
        <v>0.0029235</v>
      </c>
      <c r="G22" s="74">
        <v>0.0098085</v>
      </c>
      <c r="H22" s="74">
        <v>0.0176554</v>
      </c>
      <c r="I22" s="74">
        <v>0.0056208000000000004</v>
      </c>
      <c r="J22" s="74">
        <v>0.0393322</v>
      </c>
      <c r="K22" s="86">
        <v>32.4226651</v>
      </c>
    </row>
    <row r="23" spans="1:11" ht="12.75">
      <c r="A23" s="84"/>
      <c r="B23" s="85">
        <v>38427</v>
      </c>
      <c r="C23" s="74">
        <v>0.0016974</v>
      </c>
      <c r="D23" s="74">
        <v>4.905E-05</v>
      </c>
      <c r="E23" s="74">
        <v>0.0004114</v>
      </c>
      <c r="F23" s="74">
        <v>0.0034029999999999998</v>
      </c>
      <c r="G23" s="74">
        <v>0.013829999999999999</v>
      </c>
      <c r="H23" s="74">
        <v>0.0268754</v>
      </c>
      <c r="I23" s="74">
        <v>0.008985700000000001</v>
      </c>
      <c r="J23" s="74">
        <v>0.0622842</v>
      </c>
      <c r="K23" s="86">
        <v>43.5934993</v>
      </c>
    </row>
    <row r="24" spans="1:11" ht="12.75">
      <c r="A24" s="84"/>
      <c r="B24" s="85">
        <v>38433</v>
      </c>
      <c r="C24" s="74">
        <v>0.001207</v>
      </c>
      <c r="D24" s="74">
        <v>4.905E-05</v>
      </c>
      <c r="E24" s="74">
        <v>0.0002071</v>
      </c>
      <c r="F24" s="74">
        <v>0.0023432</v>
      </c>
      <c r="G24" s="74">
        <v>0.0066589</v>
      </c>
      <c r="H24" s="74">
        <v>0.009328999999999999</v>
      </c>
      <c r="I24" s="74">
        <v>0.0355069</v>
      </c>
      <c r="J24" s="74">
        <v>0.0248156</v>
      </c>
      <c r="K24" s="86"/>
    </row>
    <row r="25" spans="1:11" ht="12.75">
      <c r="A25" s="84"/>
      <c r="B25" s="85">
        <v>38439</v>
      </c>
      <c r="C25" s="74">
        <v>0.0004714</v>
      </c>
      <c r="D25" s="74">
        <v>4.905E-05</v>
      </c>
      <c r="E25" s="74">
        <v>0.00010899999999999999</v>
      </c>
      <c r="F25" s="74">
        <v>0.0009808500000000001</v>
      </c>
      <c r="G25" s="74">
        <v>0.0030025</v>
      </c>
      <c r="H25" s="74">
        <v>0.003591</v>
      </c>
      <c r="I25" s="74">
        <v>0.0042558</v>
      </c>
      <c r="J25" s="74">
        <v>0.0129473</v>
      </c>
      <c r="K25" s="86">
        <v>9.4815861</v>
      </c>
    </row>
    <row r="26" spans="1:11" ht="12.75">
      <c r="A26" s="84"/>
      <c r="B26" s="85">
        <v>38445</v>
      </c>
      <c r="C26" s="74">
        <v>0.0015694</v>
      </c>
      <c r="D26" s="74">
        <v>4.905E-05</v>
      </c>
      <c r="E26" s="74">
        <v>0.00016350000000000002</v>
      </c>
      <c r="F26" s="74">
        <v>0.0019808</v>
      </c>
      <c r="G26" s="74">
        <v>0.008446200000000001</v>
      </c>
      <c r="H26" s="74">
        <v>0.0082691</v>
      </c>
      <c r="I26" s="74">
        <v>0.0045909</v>
      </c>
      <c r="J26" s="74">
        <v>0.0230501</v>
      </c>
      <c r="K26" s="86">
        <v>19.0994019</v>
      </c>
    </row>
    <row r="27" spans="1:11" ht="12.75">
      <c r="A27" s="84"/>
      <c r="B27" s="85">
        <v>38451</v>
      </c>
      <c r="C27" s="74">
        <v>0.0026292</v>
      </c>
      <c r="D27" s="74">
        <v>4.905E-05</v>
      </c>
      <c r="E27" s="74">
        <v>0.0005286000000000001</v>
      </c>
      <c r="F27" s="74">
        <v>0.0047381</v>
      </c>
      <c r="G27" s="74">
        <v>0.0358992</v>
      </c>
      <c r="H27" s="74">
        <v>0.0520833</v>
      </c>
      <c r="I27" s="74">
        <v>0.0164783</v>
      </c>
      <c r="J27" s="74">
        <v>0.1127982</v>
      </c>
      <c r="K27" s="86">
        <v>63.7554928</v>
      </c>
    </row>
    <row r="28" spans="1:11" ht="12.75">
      <c r="A28" s="84"/>
      <c r="B28" s="85">
        <v>38457</v>
      </c>
      <c r="C28" s="74">
        <v>0.002147</v>
      </c>
      <c r="D28" s="74">
        <v>4.905E-05</v>
      </c>
      <c r="E28" s="74">
        <v>0.0003242</v>
      </c>
      <c r="F28" s="74">
        <v>0.0058552000000000005</v>
      </c>
      <c r="G28" s="74">
        <v>0.0151051</v>
      </c>
      <c r="H28" s="74">
        <v>0.0570857</v>
      </c>
      <c r="I28" s="74">
        <v>0.0173611</v>
      </c>
      <c r="J28" s="74">
        <v>0.0777817</v>
      </c>
      <c r="K28" s="86">
        <v>102.4447234</v>
      </c>
    </row>
    <row r="29" spans="1:11" ht="12.75">
      <c r="A29" s="84"/>
      <c r="B29" s="85">
        <v>38463</v>
      </c>
      <c r="C29" s="74">
        <v>0.0005694</v>
      </c>
      <c r="D29" s="74">
        <v>4.905E-05</v>
      </c>
      <c r="E29" s="74">
        <v>0.00010899999999999999</v>
      </c>
      <c r="F29" s="74">
        <v>0.002226</v>
      </c>
      <c r="G29" s="74">
        <v>0.003561</v>
      </c>
      <c r="H29" s="74">
        <v>0.012653</v>
      </c>
      <c r="I29" s="74">
        <v>0.0053266</v>
      </c>
      <c r="J29" s="74">
        <v>0.0167726</v>
      </c>
      <c r="K29" s="86">
        <v>28.0633152</v>
      </c>
    </row>
    <row r="30" spans="1:11" ht="12.75">
      <c r="A30" s="84"/>
      <c r="B30" s="85">
        <v>38469</v>
      </c>
      <c r="C30" s="74">
        <v>0.0007547</v>
      </c>
      <c r="D30" s="74">
        <v>4.905E-05</v>
      </c>
      <c r="E30" s="74">
        <v>0.0002752</v>
      </c>
      <c r="F30" s="74">
        <v>0.0031496000000000002</v>
      </c>
      <c r="G30" s="74">
        <v>0.0071902</v>
      </c>
      <c r="H30" s="74">
        <v>0.020696</v>
      </c>
      <c r="I30" s="74">
        <v>0.003482</v>
      </c>
      <c r="J30" s="74">
        <v>0.045805900000000004</v>
      </c>
      <c r="K30" s="86">
        <v>39.7790681</v>
      </c>
    </row>
    <row r="31" spans="1:11" ht="12.75">
      <c r="A31" s="84"/>
      <c r="B31" s="85">
        <v>38475</v>
      </c>
      <c r="C31" s="74">
        <v>0.0011879</v>
      </c>
      <c r="D31" s="74">
        <v>4.905E-05</v>
      </c>
      <c r="E31" s="74">
        <v>0.0002834</v>
      </c>
      <c r="F31" s="74">
        <v>0.003463</v>
      </c>
      <c r="G31" s="74">
        <v>0.0072583000000000005</v>
      </c>
      <c r="H31" s="74">
        <v>0.0225596</v>
      </c>
      <c r="I31" s="74">
        <v>0.004768</v>
      </c>
      <c r="J31" s="74">
        <v>0.0359973</v>
      </c>
      <c r="K31" s="86">
        <v>48.497768</v>
      </c>
    </row>
    <row r="32" spans="1:11" ht="12.75">
      <c r="A32" s="84"/>
      <c r="B32" s="85">
        <v>38481</v>
      </c>
      <c r="C32" s="74">
        <v>0.0004114</v>
      </c>
      <c r="D32" s="74">
        <v>4.905E-05</v>
      </c>
      <c r="E32" s="74">
        <v>6.27E-05</v>
      </c>
      <c r="F32" s="74">
        <v>0.0028744</v>
      </c>
      <c r="G32" s="74">
        <v>0.0026592</v>
      </c>
      <c r="H32" s="74">
        <v>0.0146147</v>
      </c>
      <c r="I32" s="74">
        <v>0.0041986</v>
      </c>
      <c r="J32" s="74">
        <v>0.0176554</v>
      </c>
      <c r="K32" s="86">
        <v>24.0581624</v>
      </c>
    </row>
    <row r="33" spans="1:11" ht="12.75">
      <c r="A33" s="84"/>
      <c r="B33" s="85">
        <v>38487</v>
      </c>
      <c r="C33" s="74">
        <v>0.0011769999999999999</v>
      </c>
      <c r="D33" s="74">
        <v>4.905E-05</v>
      </c>
      <c r="E33" s="74">
        <v>0.0001444</v>
      </c>
      <c r="F33" s="74">
        <v>0.0041005</v>
      </c>
      <c r="G33" s="74">
        <v>0.005847</v>
      </c>
      <c r="H33" s="74">
        <v>0.0249137</v>
      </c>
      <c r="I33" s="74">
        <v>0.0132415</v>
      </c>
      <c r="J33" s="74">
        <v>0.0322701</v>
      </c>
      <c r="K33" s="86">
        <v>60.7584397</v>
      </c>
    </row>
    <row r="34" spans="1:11" ht="12.75">
      <c r="A34" s="84"/>
      <c r="B34" s="85">
        <v>38493</v>
      </c>
      <c r="C34" s="74"/>
      <c r="D34" s="74"/>
      <c r="E34" s="74"/>
      <c r="F34" s="74"/>
      <c r="G34" s="74"/>
      <c r="H34" s="74"/>
      <c r="I34" s="74"/>
      <c r="J34" s="74"/>
      <c r="K34" s="86"/>
    </row>
    <row r="35" spans="1:11" ht="12.75">
      <c r="A35" s="84"/>
      <c r="B35" s="85">
        <v>38499</v>
      </c>
      <c r="C35" s="74">
        <v>0.0021579</v>
      </c>
      <c r="D35" s="74">
        <v>4.905E-05</v>
      </c>
      <c r="E35" s="74">
        <v>0.0003052</v>
      </c>
      <c r="F35" s="74">
        <v>0.0042967000000000005</v>
      </c>
      <c r="G35" s="74">
        <v>0.0087487</v>
      </c>
      <c r="H35" s="74">
        <v>0.0274639</v>
      </c>
      <c r="I35" s="74">
        <v>0.006974999999999999</v>
      </c>
      <c r="J35" s="74">
        <v>0.0498274</v>
      </c>
      <c r="K35" s="86">
        <v>51.4948211</v>
      </c>
    </row>
    <row r="36" spans="1:11" ht="12.75">
      <c r="A36" s="84"/>
      <c r="B36" s="85">
        <v>38505</v>
      </c>
      <c r="C36" s="74">
        <v>0.0018047</v>
      </c>
      <c r="D36" s="74">
        <v>4.96E-05</v>
      </c>
      <c r="E36" s="74">
        <v>7.44E-05</v>
      </c>
      <c r="F36" s="74">
        <v>0.0022619999999999997</v>
      </c>
      <c r="G36" s="74">
        <v>0.0044441</v>
      </c>
      <c r="H36" s="74">
        <v>0.008560400000000001</v>
      </c>
      <c r="I36" s="74">
        <v>0.0087092</v>
      </c>
      <c r="J36" s="74">
        <v>0.0248961</v>
      </c>
      <c r="K36" s="86">
        <v>14.5199415</v>
      </c>
    </row>
    <row r="37" spans="1:11" ht="12.75">
      <c r="A37" s="84"/>
      <c r="B37" s="85">
        <v>38511</v>
      </c>
      <c r="C37" s="74">
        <v>0.0010728</v>
      </c>
      <c r="D37" s="74">
        <v>5.015E-05</v>
      </c>
      <c r="E37" s="74">
        <v>8.64E-05</v>
      </c>
      <c r="F37" s="74">
        <v>0.0039931</v>
      </c>
      <c r="G37" s="74">
        <v>0.0043637</v>
      </c>
      <c r="H37" s="74">
        <v>0.0223702</v>
      </c>
      <c r="I37" s="74">
        <v>0.0134422</v>
      </c>
      <c r="J37" s="74">
        <v>0.0308969</v>
      </c>
      <c r="K37" s="86">
        <v>56.8449324</v>
      </c>
    </row>
    <row r="38" spans="1:11" ht="12.75">
      <c r="A38" s="84"/>
      <c r="B38" s="85">
        <v>38517</v>
      </c>
      <c r="C38" s="74">
        <v>0.0009836</v>
      </c>
      <c r="D38" s="74">
        <v>5.015E-05</v>
      </c>
      <c r="E38" s="74">
        <v>0.00043190000000000004</v>
      </c>
      <c r="F38" s="74">
        <v>0.0034804000000000002</v>
      </c>
      <c r="G38" s="74">
        <v>0.0118371</v>
      </c>
      <c r="H38" s="74">
        <v>0.030595900000000002</v>
      </c>
      <c r="I38" s="74">
        <v>0.0040014000000000004</v>
      </c>
      <c r="J38" s="74">
        <v>0.0656057</v>
      </c>
      <c r="K38" s="86">
        <v>45.4202156</v>
      </c>
    </row>
    <row r="39" spans="1:11" ht="12.75">
      <c r="A39" s="84"/>
      <c r="B39" s="85">
        <v>38523</v>
      </c>
      <c r="C39" s="74">
        <v>0.0014156</v>
      </c>
      <c r="D39" s="74">
        <v>5.015E-05</v>
      </c>
      <c r="E39" s="74">
        <v>0.0004013</v>
      </c>
      <c r="F39" s="74">
        <v>0.0048346000000000005</v>
      </c>
      <c r="G39" s="74">
        <v>0.0168529</v>
      </c>
      <c r="H39" s="74">
        <v>0.042332800000000004</v>
      </c>
      <c r="I39" s="74">
        <v>0.009148100000000001</v>
      </c>
      <c r="J39" s="74">
        <v>0.0611919</v>
      </c>
      <c r="K39" s="86">
        <v>67.7123459</v>
      </c>
    </row>
    <row r="40" spans="1:11" ht="12.75">
      <c r="A40" s="65"/>
      <c r="B40" s="85">
        <v>38529</v>
      </c>
      <c r="C40" s="74">
        <v>0.0005517</v>
      </c>
      <c r="D40" s="74">
        <v>5.015E-05</v>
      </c>
      <c r="E40" s="74">
        <v>0.0001393</v>
      </c>
      <c r="F40" s="74">
        <v>0.00100315</v>
      </c>
      <c r="G40" s="74">
        <v>0.0033912</v>
      </c>
      <c r="H40" s="74">
        <v>0.0090785</v>
      </c>
      <c r="I40" s="74">
        <v>0.011636500000000001</v>
      </c>
      <c r="J40" s="74">
        <v>0.0280881</v>
      </c>
      <c r="K40" s="86">
        <v>40.4044862</v>
      </c>
    </row>
    <row r="41" spans="1:11" ht="12.75">
      <c r="A41" s="65"/>
      <c r="B41" s="85">
        <v>38535</v>
      </c>
      <c r="C41" s="74">
        <v>0.0027977</v>
      </c>
      <c r="D41" s="74">
        <v>5.015E-05</v>
      </c>
      <c r="E41" s="74">
        <v>0.0003818</v>
      </c>
      <c r="F41" s="74">
        <v>0.0028896</v>
      </c>
      <c r="G41" s="74">
        <v>0.0087887</v>
      </c>
      <c r="H41" s="74">
        <v>0.0134422</v>
      </c>
      <c r="I41" s="74">
        <v>0.0029203000000000002</v>
      </c>
      <c r="J41" s="74">
        <v>0.0327026</v>
      </c>
      <c r="K41" s="86">
        <v>45.9775188</v>
      </c>
    </row>
    <row r="42" spans="1:11" ht="12.75">
      <c r="A42" s="65"/>
      <c r="B42" s="85">
        <v>38541</v>
      </c>
      <c r="C42" s="74"/>
      <c r="D42" s="74"/>
      <c r="E42" s="74"/>
      <c r="F42" s="74"/>
      <c r="G42" s="74"/>
      <c r="H42" s="74"/>
      <c r="I42" s="74"/>
      <c r="J42" s="74"/>
      <c r="K42" s="86"/>
    </row>
    <row r="43" spans="1:11" ht="12.75">
      <c r="A43" s="65"/>
      <c r="B43" s="85">
        <v>38547</v>
      </c>
      <c r="C43" s="74">
        <v>0.0015354000000000001</v>
      </c>
      <c r="D43" s="74">
        <v>5.015E-05</v>
      </c>
      <c r="E43" s="74">
        <v>0.00016999999999999999</v>
      </c>
      <c r="F43" s="74">
        <v>0.0022961</v>
      </c>
      <c r="G43" s="74">
        <v>0.0030289</v>
      </c>
      <c r="H43" s="74">
        <v>0.0075431000000000005</v>
      </c>
      <c r="I43" s="74">
        <v>0.0059074</v>
      </c>
      <c r="J43" s="74">
        <v>0.021166400000000002</v>
      </c>
      <c r="K43" s="86">
        <v>28.9797694</v>
      </c>
    </row>
    <row r="44" spans="1:11" ht="12.75">
      <c r="A44" s="65"/>
      <c r="B44" s="85">
        <v>38553</v>
      </c>
      <c r="C44" s="74">
        <v>0.0010031</v>
      </c>
      <c r="D44" s="74">
        <v>5.015E-05</v>
      </c>
      <c r="E44" s="74">
        <v>0.0005016</v>
      </c>
      <c r="F44" s="74">
        <v>0.0030094</v>
      </c>
      <c r="G44" s="74">
        <v>0.0095187</v>
      </c>
      <c r="H44" s="74">
        <v>0.0205645</v>
      </c>
      <c r="I44" s="74">
        <v>0.0039513000000000005</v>
      </c>
      <c r="J44" s="74">
        <v>0.103324</v>
      </c>
      <c r="K44" s="86">
        <v>55.7303259</v>
      </c>
    </row>
    <row r="45" spans="1:11" ht="12.75">
      <c r="A45" s="65"/>
      <c r="B45" s="85">
        <v>38559</v>
      </c>
      <c r="C45" s="74">
        <v>0.0009641000000000001</v>
      </c>
      <c r="D45" s="74">
        <v>5.015E-05</v>
      </c>
      <c r="E45" s="74">
        <v>0.0003511</v>
      </c>
      <c r="F45" s="74">
        <v>0.0025274</v>
      </c>
      <c r="G45" s="74">
        <v>0.0050464</v>
      </c>
      <c r="H45" s="74">
        <v>0.0115362</v>
      </c>
      <c r="I45" s="74">
        <v>0.0032212</v>
      </c>
      <c r="J45" s="74">
        <v>0.0279878</v>
      </c>
      <c r="K45" s="86">
        <v>27.2242642</v>
      </c>
    </row>
    <row r="46" spans="1:11" ht="12.75">
      <c r="A46" s="65"/>
      <c r="B46" s="85">
        <v>38565</v>
      </c>
      <c r="C46" s="74">
        <v>0.0011341</v>
      </c>
      <c r="D46" s="74">
        <v>5.015E-05</v>
      </c>
      <c r="E46" s="74">
        <v>0.00016999999999999999</v>
      </c>
      <c r="F46" s="74">
        <v>0.0029091</v>
      </c>
      <c r="G46" s="74">
        <v>0.0099116</v>
      </c>
      <c r="H46" s="74">
        <v>0.0184579</v>
      </c>
      <c r="I46" s="74">
        <v>0.0059576</v>
      </c>
      <c r="J46" s="74">
        <v>0.0351101</v>
      </c>
      <c r="K46" s="86">
        <v>47.370777</v>
      </c>
    </row>
    <row r="47" spans="1:11" ht="12.75">
      <c r="A47" s="65"/>
      <c r="B47" s="85">
        <v>38571</v>
      </c>
      <c r="C47" s="74">
        <v>0.0007914</v>
      </c>
      <c r="D47" s="74">
        <v>5.015E-05</v>
      </c>
      <c r="E47" s="74">
        <v>8.08E-05</v>
      </c>
      <c r="F47" s="74">
        <v>0.0022877</v>
      </c>
      <c r="G47" s="74">
        <v>0.0029899</v>
      </c>
      <c r="H47" s="74">
        <v>0.007061</v>
      </c>
      <c r="I47" s="74">
        <v>0.0048959</v>
      </c>
      <c r="J47" s="74">
        <v>0.021166400000000002</v>
      </c>
      <c r="K47" s="86">
        <v>27.0849384</v>
      </c>
    </row>
    <row r="48" spans="1:11" ht="12.75">
      <c r="A48" s="65"/>
      <c r="B48" s="85">
        <v>38577</v>
      </c>
      <c r="C48" s="74">
        <v>0.0008638000000000001</v>
      </c>
      <c r="D48" s="74">
        <v>5.015E-05</v>
      </c>
      <c r="E48" s="74">
        <v>0.0003622</v>
      </c>
      <c r="F48" s="74">
        <v>0.0033494</v>
      </c>
      <c r="G48" s="74">
        <v>0.0039123000000000005</v>
      </c>
      <c r="H48" s="74">
        <v>0.011636500000000001</v>
      </c>
      <c r="I48" s="74">
        <v>0.0187588</v>
      </c>
      <c r="J48" s="74">
        <v>0.0255802</v>
      </c>
      <c r="K48" s="86">
        <v>55.1730226</v>
      </c>
    </row>
    <row r="49" spans="1:11" ht="12.75">
      <c r="A49" s="65"/>
      <c r="B49" s="85">
        <v>38583</v>
      </c>
      <c r="C49" s="74">
        <v>0.0006325</v>
      </c>
      <c r="D49" s="74">
        <v>5.015E-05</v>
      </c>
      <c r="E49" s="74">
        <v>0.0001393</v>
      </c>
      <c r="F49" s="74">
        <v>0.002898</v>
      </c>
      <c r="G49" s="74">
        <v>0.0028088</v>
      </c>
      <c r="H49" s="74">
        <v>0.0115362</v>
      </c>
      <c r="I49" s="74">
        <v>0.0077354</v>
      </c>
      <c r="J49" s="74">
        <v>0.023273</v>
      </c>
      <c r="K49" s="86">
        <v>43.4696542</v>
      </c>
    </row>
    <row r="50" spans="1:11" ht="12.75">
      <c r="A50" s="65"/>
      <c r="B50" s="85">
        <v>38589</v>
      </c>
      <c r="C50" s="74">
        <v>0.00020065</v>
      </c>
      <c r="D50" s="74">
        <v>5.015E-05</v>
      </c>
      <c r="E50" s="74">
        <v>0.0007133</v>
      </c>
      <c r="F50" s="74">
        <v>0.0030206</v>
      </c>
      <c r="G50" s="74">
        <v>0.0081561</v>
      </c>
      <c r="H50" s="74">
        <v>0.0179563</v>
      </c>
      <c r="I50" s="74">
        <v>0.008315</v>
      </c>
      <c r="J50" s="74">
        <v>0.033805999999999996</v>
      </c>
      <c r="K50" s="86">
        <v>26.6669609</v>
      </c>
    </row>
    <row r="51" spans="1:11" ht="12.75">
      <c r="A51" s="65">
        <v>4</v>
      </c>
      <c r="B51" s="85">
        <v>38596</v>
      </c>
      <c r="C51" s="74">
        <v>0.0016752</v>
      </c>
      <c r="D51" s="74">
        <v>4.96E-05</v>
      </c>
      <c r="E51" s="74">
        <v>0.0007136</v>
      </c>
      <c r="F51" s="74">
        <v>0.0052459</v>
      </c>
      <c r="G51" s="74">
        <v>0.0245985</v>
      </c>
      <c r="H51" s="74">
        <v>0.0477092</v>
      </c>
      <c r="I51" s="74">
        <v>0.0080039</v>
      </c>
      <c r="J51" s="74">
        <v>0.1180331</v>
      </c>
      <c r="K51" s="86">
        <v>79.3499651</v>
      </c>
    </row>
    <row r="52" spans="1:11" ht="12.75">
      <c r="A52" s="65"/>
      <c r="B52" s="85">
        <v>38601</v>
      </c>
      <c r="C52" s="74"/>
      <c r="D52" s="74"/>
      <c r="E52" s="74"/>
      <c r="F52" s="74"/>
      <c r="G52" s="74"/>
      <c r="H52" s="74"/>
      <c r="I52" s="74"/>
      <c r="J52" s="74"/>
      <c r="K52" s="86"/>
    </row>
    <row r="53" spans="1:11" ht="12.75">
      <c r="A53" s="65"/>
      <c r="B53" s="85">
        <v>38607</v>
      </c>
      <c r="C53" s="74">
        <v>0.0010789</v>
      </c>
      <c r="D53" s="74">
        <v>4.905E-05</v>
      </c>
      <c r="E53" s="74">
        <v>0.000158</v>
      </c>
      <c r="F53" s="74">
        <v>0.0035692000000000002</v>
      </c>
      <c r="G53" s="74">
        <v>0.0058742</v>
      </c>
      <c r="H53" s="74">
        <v>0.0239328</v>
      </c>
      <c r="I53" s="74">
        <v>0.0081711</v>
      </c>
      <c r="J53" s="74">
        <v>0.0277582</v>
      </c>
      <c r="K53" s="86">
        <v>46.8630118</v>
      </c>
    </row>
    <row r="54" spans="1:11" ht="12.75">
      <c r="A54" s="65"/>
      <c r="B54" s="85">
        <v>38613</v>
      </c>
      <c r="C54" s="74">
        <v>0.0009999</v>
      </c>
      <c r="D54" s="74">
        <v>4.905E-05</v>
      </c>
      <c r="E54" s="74">
        <v>0.0002943</v>
      </c>
      <c r="F54" s="74">
        <v>0.0039425</v>
      </c>
      <c r="G54" s="74">
        <v>0.0089149</v>
      </c>
      <c r="H54" s="74">
        <v>0.0290333</v>
      </c>
      <c r="I54" s="74">
        <v>0.0131434</v>
      </c>
      <c r="J54" s="74">
        <v>0.0548297</v>
      </c>
      <c r="K54" s="86">
        <v>78.4682988</v>
      </c>
    </row>
    <row r="55" spans="1:11" ht="12.75">
      <c r="A55" s="65"/>
      <c r="B55" s="85">
        <v>38619</v>
      </c>
      <c r="C55" s="74"/>
      <c r="D55" s="74"/>
      <c r="E55" s="74"/>
      <c r="F55" s="74"/>
      <c r="G55" s="74"/>
      <c r="H55" s="74"/>
      <c r="I55" s="74"/>
      <c r="J55" s="74"/>
      <c r="K55" s="86"/>
    </row>
    <row r="56" spans="1:11" ht="12.75">
      <c r="A56" s="65"/>
      <c r="B56" s="85">
        <v>38625</v>
      </c>
      <c r="C56" s="74">
        <v>0.0007738</v>
      </c>
      <c r="D56" s="74">
        <v>4.905E-05</v>
      </c>
      <c r="E56" s="74">
        <v>0.0002561</v>
      </c>
      <c r="F56" s="74">
        <v>0.0030597000000000003</v>
      </c>
      <c r="G56" s="74">
        <v>0.0054247</v>
      </c>
      <c r="H56" s="74">
        <v>0.0144185</v>
      </c>
      <c r="I56" s="74">
        <v>0.00467</v>
      </c>
      <c r="J56" s="74">
        <v>0.0267773</v>
      </c>
      <c r="K56" s="86">
        <v>23.377014</v>
      </c>
    </row>
    <row r="57" spans="1:11" ht="12.75">
      <c r="A57" s="65"/>
      <c r="B57" s="85">
        <v>38631</v>
      </c>
      <c r="C57" s="74">
        <v>0.0004305</v>
      </c>
      <c r="D57" s="74">
        <v>4.905E-05</v>
      </c>
      <c r="E57" s="74">
        <v>0.0001471</v>
      </c>
      <c r="F57" s="74">
        <v>0.0031769</v>
      </c>
      <c r="G57" s="74">
        <v>0.0030297</v>
      </c>
      <c r="H57" s="74">
        <v>0.010789400000000001</v>
      </c>
      <c r="I57" s="74">
        <v>0.0132415</v>
      </c>
      <c r="J57" s="74">
        <v>0.0353107</v>
      </c>
      <c r="K57" s="86">
        <v>27.5183965</v>
      </c>
    </row>
    <row r="58" spans="1:11" ht="12.75">
      <c r="A58" s="65"/>
      <c r="B58" s="85">
        <v>38637</v>
      </c>
      <c r="C58" s="74">
        <v>0.00019615</v>
      </c>
      <c r="D58" s="74">
        <v>4.905E-05</v>
      </c>
      <c r="E58" s="74">
        <v>0.0001471</v>
      </c>
      <c r="F58" s="74">
        <v>0.0022369</v>
      </c>
      <c r="G58" s="74">
        <v>0.0019917</v>
      </c>
      <c r="H58" s="74">
        <v>0.003433</v>
      </c>
      <c r="I58" s="74">
        <v>0.0010789</v>
      </c>
      <c r="J58" s="74">
        <v>0.0082691</v>
      </c>
      <c r="K58" s="86">
        <v>8.9366674</v>
      </c>
    </row>
    <row r="59" spans="1:11" ht="12.75">
      <c r="A59" s="65"/>
      <c r="B59" s="85">
        <v>38643</v>
      </c>
      <c r="C59" s="74">
        <v>0.0007057</v>
      </c>
      <c r="D59" s="74">
        <v>4.905E-05</v>
      </c>
      <c r="E59" s="74">
        <v>0.0003052</v>
      </c>
      <c r="F59" s="74">
        <v>0.0031878</v>
      </c>
      <c r="G59" s="74">
        <v>0.0092582</v>
      </c>
      <c r="H59" s="74">
        <v>0.018636200000000002</v>
      </c>
      <c r="I59" s="74">
        <v>0.0030597000000000003</v>
      </c>
      <c r="J59" s="74">
        <v>0.0483561</v>
      </c>
      <c r="K59" s="86">
        <v>36.7820151</v>
      </c>
    </row>
    <row r="60" spans="1:11" ht="12.75">
      <c r="A60" s="65"/>
      <c r="B60" s="85">
        <v>38649</v>
      </c>
      <c r="C60" s="74">
        <v>0.0007656000000000001</v>
      </c>
      <c r="D60" s="74">
        <v>4.905E-05</v>
      </c>
      <c r="E60" s="74">
        <v>0.0001771</v>
      </c>
      <c r="F60" s="74">
        <v>0.0027655</v>
      </c>
      <c r="G60" s="74">
        <v>0.0039125</v>
      </c>
      <c r="H60" s="74">
        <v>0.0073673</v>
      </c>
      <c r="I60" s="74">
        <v>0.0045991</v>
      </c>
      <c r="J60" s="74">
        <v>0.0203037</v>
      </c>
      <c r="K60" s="86">
        <v>18.0913022</v>
      </c>
    </row>
    <row r="61" spans="1:11" ht="12.75">
      <c r="A61" s="65"/>
      <c r="B61" s="85">
        <v>38655</v>
      </c>
      <c r="C61" s="74">
        <v>0.0016675</v>
      </c>
      <c r="D61" s="74">
        <v>4.905E-05</v>
      </c>
      <c r="E61" s="74">
        <v>0.00026430000000000003</v>
      </c>
      <c r="F61" s="74">
        <v>0.0029616</v>
      </c>
      <c r="G61" s="74">
        <v>0.009219999999999999</v>
      </c>
      <c r="H61" s="74">
        <v>0.0096805</v>
      </c>
      <c r="I61" s="74">
        <v>0.0016865</v>
      </c>
      <c r="J61" s="74">
        <v>0.0272677</v>
      </c>
      <c r="K61" s="86">
        <v>23.5404896</v>
      </c>
    </row>
    <row r="62" spans="1:11" ht="12.75">
      <c r="A62" s="65"/>
      <c r="B62" s="85">
        <v>38661</v>
      </c>
      <c r="C62" s="74">
        <v>0.0026374000000000002</v>
      </c>
      <c r="D62" s="74">
        <v>4.905E-05</v>
      </c>
      <c r="E62" s="74">
        <v>0.0002343</v>
      </c>
      <c r="F62" s="74">
        <v>0.0033049</v>
      </c>
      <c r="G62" s="74">
        <v>0.0067379</v>
      </c>
      <c r="H62" s="74">
        <v>0.015595600000000001</v>
      </c>
      <c r="I62" s="74">
        <v>0.0121626</v>
      </c>
      <c r="J62" s="74">
        <v>0.0248156</v>
      </c>
      <c r="K62" s="86">
        <v>50.677443</v>
      </c>
    </row>
    <row r="63" spans="1:11" ht="12.75">
      <c r="A63" s="65"/>
      <c r="B63" s="85">
        <v>38667</v>
      </c>
      <c r="C63" s="74">
        <v>0.0011279999999999999</v>
      </c>
      <c r="D63" s="74">
        <v>4.905E-05</v>
      </c>
      <c r="E63" s="74">
        <v>0.0005095</v>
      </c>
      <c r="F63" s="74">
        <v>0.0032559</v>
      </c>
      <c r="G63" s="74">
        <v>0.0100047</v>
      </c>
      <c r="H63" s="74">
        <v>0.0182439</v>
      </c>
      <c r="I63" s="74">
        <v>0.0066398</v>
      </c>
      <c r="J63" s="74">
        <v>0.0520833</v>
      </c>
      <c r="K63" s="86">
        <v>28.0633152</v>
      </c>
    </row>
    <row r="64" spans="1:11" ht="12.75">
      <c r="A64" s="65"/>
      <c r="B64" s="85">
        <v>38673</v>
      </c>
      <c r="C64" s="74">
        <v>0.0011089000000000001</v>
      </c>
      <c r="D64" s="74">
        <v>4.905E-05</v>
      </c>
      <c r="E64" s="74">
        <v>0.0002834</v>
      </c>
      <c r="F64" s="74">
        <v>0.0033729999999999997</v>
      </c>
      <c r="G64" s="74">
        <v>0.007846800000000001</v>
      </c>
      <c r="H64" s="74">
        <v>0.0175573</v>
      </c>
      <c r="I64" s="74">
        <v>0.0055418</v>
      </c>
      <c r="J64" s="74">
        <v>0.0357031</v>
      </c>
      <c r="K64" s="86">
        <v>25.556689</v>
      </c>
    </row>
    <row r="65" spans="1:11" ht="12.75">
      <c r="A65" s="65"/>
      <c r="B65" s="85">
        <v>38679</v>
      </c>
      <c r="C65" s="74">
        <v>0.0004795</v>
      </c>
      <c r="D65" s="74">
        <v>4.905E-05</v>
      </c>
      <c r="E65" s="74">
        <v>0.0001172</v>
      </c>
      <c r="F65" s="74">
        <v>0.0026674</v>
      </c>
      <c r="G65" s="74">
        <v>0.0032859</v>
      </c>
      <c r="H65" s="74">
        <v>0.0080321</v>
      </c>
      <c r="I65" s="74">
        <v>0.0019726</v>
      </c>
      <c r="J65" s="74">
        <v>0.0219711</v>
      </c>
      <c r="K65" s="86">
        <v>18.7452047</v>
      </c>
    </row>
    <row r="66" spans="1:11" ht="12.75">
      <c r="A66" s="65"/>
      <c r="B66" s="85">
        <v>38685</v>
      </c>
      <c r="C66" s="74">
        <v>0.0006675</v>
      </c>
      <c r="D66" s="74">
        <v>4.905E-05</v>
      </c>
      <c r="E66" s="74">
        <v>0.0002343</v>
      </c>
      <c r="F66" s="74">
        <v>0.0028336</v>
      </c>
      <c r="G66" s="74">
        <v>0.0059042</v>
      </c>
      <c r="H66" s="74">
        <v>0.0096314</v>
      </c>
      <c r="I66" s="74">
        <v>0.0020979</v>
      </c>
      <c r="J66" s="74">
        <v>0.0270716</v>
      </c>
      <c r="K66" s="86">
        <v>20.0802556</v>
      </c>
    </row>
    <row r="67" spans="1:11" ht="12.75">
      <c r="A67" s="65"/>
      <c r="B67" s="85">
        <v>38691</v>
      </c>
      <c r="C67" s="74">
        <v>0.0008937</v>
      </c>
      <c r="D67" s="74">
        <v>4.905E-05</v>
      </c>
      <c r="E67" s="74">
        <v>0.0003133</v>
      </c>
      <c r="F67" s="74">
        <v>0.0025884000000000002</v>
      </c>
      <c r="G67" s="74">
        <v>0.0104951</v>
      </c>
      <c r="H67" s="74">
        <v>0.0092691</v>
      </c>
      <c r="I67" s="74">
        <v>0.0023241</v>
      </c>
      <c r="J67" s="74">
        <v>0.0318777</v>
      </c>
      <c r="K67" s="86">
        <v>29.1531527</v>
      </c>
    </row>
    <row r="68" spans="1:11" ht="12.75">
      <c r="A68" s="65"/>
      <c r="B68" s="85">
        <v>38697</v>
      </c>
      <c r="C68" s="74">
        <v>0.0010108</v>
      </c>
      <c r="D68" s="74">
        <v>4.905E-05</v>
      </c>
      <c r="E68" s="74">
        <v>0.0006566</v>
      </c>
      <c r="F68" s="74">
        <v>0.0043158</v>
      </c>
      <c r="G68" s="74">
        <v>0.0117702</v>
      </c>
      <c r="H68" s="74">
        <v>0.0156937</v>
      </c>
      <c r="I68" s="74">
        <v>0.0072202</v>
      </c>
      <c r="J68" s="74">
        <v>0.1616447</v>
      </c>
      <c r="K68" s="86">
        <v>33.2400432</v>
      </c>
    </row>
    <row r="69" spans="1:11" ht="12.75">
      <c r="A69" s="65"/>
      <c r="B69" s="85">
        <v>38703</v>
      </c>
      <c r="C69" s="74"/>
      <c r="D69" s="74"/>
      <c r="E69" s="74"/>
      <c r="F69" s="74"/>
      <c r="G69" s="74"/>
      <c r="H69" s="74"/>
      <c r="I69" s="74"/>
      <c r="J69" s="74"/>
      <c r="K69" s="74"/>
    </row>
    <row r="70" spans="1:11" ht="12.75">
      <c r="A70" s="65"/>
      <c r="B70" s="85">
        <v>38709</v>
      </c>
      <c r="C70" s="74"/>
      <c r="D70" s="74"/>
      <c r="E70" s="74"/>
      <c r="F70" s="74"/>
      <c r="G70" s="74"/>
      <c r="H70" s="74"/>
      <c r="I70" s="74"/>
      <c r="J70" s="74"/>
      <c r="K70" s="74"/>
    </row>
    <row r="71" spans="1:11" ht="12.75">
      <c r="A71" s="65"/>
      <c r="B71" s="85">
        <v>38715</v>
      </c>
      <c r="C71" s="74"/>
      <c r="D71" s="74"/>
      <c r="E71" s="74"/>
      <c r="F71" s="74"/>
      <c r="G71" s="74"/>
      <c r="H71" s="74"/>
      <c r="I71" s="74"/>
      <c r="J71" s="74"/>
      <c r="K71" s="74"/>
    </row>
    <row r="72" spans="1:11" ht="12.75">
      <c r="A72" s="87"/>
      <c r="B72" s="65"/>
      <c r="C72" s="87"/>
      <c r="D72" s="87"/>
      <c r="E72" s="87"/>
      <c r="F72" s="87"/>
      <c r="G72" s="87"/>
      <c r="H72" s="87"/>
      <c r="I72" s="87"/>
      <c r="J72" s="87"/>
      <c r="K72" s="87"/>
    </row>
    <row r="73" spans="1:11" ht="12.75">
      <c r="A73" s="87"/>
      <c r="B73" s="85" t="s">
        <v>29</v>
      </c>
      <c r="C73" s="80">
        <f aca="true" t="shared" si="0" ref="C73:K73">COUNTA(C11:C71)</f>
        <v>54</v>
      </c>
      <c r="D73" s="80">
        <f t="shared" si="0"/>
        <v>54</v>
      </c>
      <c r="E73" s="80">
        <f t="shared" si="0"/>
        <v>54</v>
      </c>
      <c r="F73" s="80">
        <f t="shared" si="0"/>
        <v>54</v>
      </c>
      <c r="G73" s="80">
        <f t="shared" si="0"/>
        <v>54</v>
      </c>
      <c r="H73" s="80">
        <f t="shared" si="0"/>
        <v>54</v>
      </c>
      <c r="I73" s="80">
        <f t="shared" si="0"/>
        <v>54</v>
      </c>
      <c r="J73" s="80">
        <f t="shared" si="0"/>
        <v>54</v>
      </c>
      <c r="K73" s="80">
        <f t="shared" si="0"/>
        <v>53</v>
      </c>
    </row>
    <row r="74" spans="1:11" ht="12.75">
      <c r="A74" s="87"/>
      <c r="B74" s="85" t="s">
        <v>30</v>
      </c>
      <c r="C74" s="80">
        <v>3</v>
      </c>
      <c r="D74" s="80">
        <v>54</v>
      </c>
      <c r="E74" s="80">
        <v>0</v>
      </c>
      <c r="F74" s="80">
        <v>3</v>
      </c>
      <c r="G74" s="80">
        <v>0</v>
      </c>
      <c r="H74" s="80">
        <v>0</v>
      </c>
      <c r="I74" s="80">
        <v>0</v>
      </c>
      <c r="J74" s="80">
        <v>0</v>
      </c>
      <c r="K74" s="80">
        <v>0</v>
      </c>
    </row>
    <row r="75" spans="1:11" s="82" customFormat="1" ht="12.75">
      <c r="A75" s="65"/>
      <c r="B75" s="65" t="s">
        <v>31</v>
      </c>
      <c r="C75" s="80">
        <f aca="true" t="shared" si="1" ref="C75:K75">C74*100/C73</f>
        <v>5.555555555555555</v>
      </c>
      <c r="D75" s="80">
        <f t="shared" si="1"/>
        <v>100</v>
      </c>
      <c r="E75" s="80">
        <f t="shared" si="1"/>
        <v>0</v>
      </c>
      <c r="F75" s="80">
        <f t="shared" si="1"/>
        <v>5.555555555555555</v>
      </c>
      <c r="G75" s="80">
        <f t="shared" si="1"/>
        <v>0</v>
      </c>
      <c r="H75" s="80">
        <f t="shared" si="1"/>
        <v>0</v>
      </c>
      <c r="I75" s="80">
        <f t="shared" si="1"/>
        <v>0</v>
      </c>
      <c r="J75" s="80">
        <f t="shared" si="1"/>
        <v>0</v>
      </c>
      <c r="K75" s="80">
        <f t="shared" si="1"/>
        <v>0</v>
      </c>
    </row>
    <row r="76" spans="1:11" s="82" customFormat="1" ht="12.75">
      <c r="A76" s="65"/>
      <c r="B76" s="67" t="s">
        <v>9</v>
      </c>
      <c r="C76" s="76">
        <f>AVERAGE(C11:C71)</f>
        <v>0.0010639685185185183</v>
      </c>
      <c r="D76" s="76"/>
      <c r="E76" s="76">
        <f aca="true" t="shared" si="2" ref="E76:K76">AVERAGE(E11:E71)</f>
        <v>0.0002750666666666667</v>
      </c>
      <c r="F76" s="76">
        <f t="shared" si="2"/>
        <v>0.003041723148148148</v>
      </c>
      <c r="G76" s="76">
        <f t="shared" si="2"/>
        <v>0.008208794444444443</v>
      </c>
      <c r="H76" s="76">
        <f t="shared" si="2"/>
        <v>0.016964475925925926</v>
      </c>
      <c r="I76" s="76">
        <f t="shared" si="2"/>
        <v>0.00758744074074074</v>
      </c>
      <c r="J76" s="76">
        <f t="shared" si="2"/>
        <v>0.04107527407407407</v>
      </c>
      <c r="K76" s="76">
        <f t="shared" si="2"/>
        <v>36.17227589433963</v>
      </c>
    </row>
    <row r="77" spans="1:11" s="82" customFormat="1" ht="12.75">
      <c r="A77" s="65"/>
      <c r="B77" s="67" t="s">
        <v>11</v>
      </c>
      <c r="C77" s="74">
        <f aca="true" t="shared" si="3" ref="C77:K77">MIN(C11:C71)</f>
        <v>0.0001919</v>
      </c>
      <c r="D77" s="74">
        <f t="shared" si="3"/>
        <v>4.8E-05</v>
      </c>
      <c r="E77" s="74">
        <f t="shared" si="3"/>
        <v>6.27E-05</v>
      </c>
      <c r="F77" s="74">
        <f t="shared" si="3"/>
        <v>0.00095955</v>
      </c>
      <c r="G77" s="74">
        <f t="shared" si="3"/>
        <v>0.0019917</v>
      </c>
      <c r="H77" s="74">
        <f t="shared" si="3"/>
        <v>0.003433</v>
      </c>
      <c r="I77" s="74">
        <f t="shared" si="3"/>
        <v>0.0010789</v>
      </c>
      <c r="J77" s="74">
        <f t="shared" si="3"/>
        <v>0.0082691</v>
      </c>
      <c r="K77" s="74">
        <f t="shared" si="3"/>
        <v>8.9366674</v>
      </c>
    </row>
    <row r="78" spans="1:11" s="82" customFormat="1" ht="12.75">
      <c r="A78" s="65"/>
      <c r="B78" s="67" t="s">
        <v>12</v>
      </c>
      <c r="C78" s="74">
        <f aca="true" t="shared" si="4" ref="C78:K78">MAX(C11:C71)</f>
        <v>0.0027977</v>
      </c>
      <c r="D78" s="74">
        <f t="shared" si="4"/>
        <v>5.015E-05</v>
      </c>
      <c r="E78" s="74">
        <f t="shared" si="4"/>
        <v>0.0007136</v>
      </c>
      <c r="F78" s="74">
        <f t="shared" si="4"/>
        <v>0.0058552000000000005</v>
      </c>
      <c r="G78" s="74">
        <f t="shared" si="4"/>
        <v>0.0358992</v>
      </c>
      <c r="H78" s="74">
        <f t="shared" si="4"/>
        <v>0.0570857</v>
      </c>
      <c r="I78" s="74">
        <f t="shared" si="4"/>
        <v>0.0355069</v>
      </c>
      <c r="J78" s="74">
        <f t="shared" si="4"/>
        <v>0.1616447</v>
      </c>
      <c r="K78" s="74">
        <f t="shared" si="4"/>
        <v>102.4447234</v>
      </c>
    </row>
    <row r="79" spans="1:11" s="82" customFormat="1" ht="12.75">
      <c r="A79" s="65"/>
      <c r="B79" s="67" t="s">
        <v>13</v>
      </c>
      <c r="C79" s="74">
        <f aca="true" t="shared" si="5" ref="C79:K79">STDEVP(C11:C71)</f>
        <v>0.0006014599802191441</v>
      </c>
      <c r="D79" s="74">
        <f t="shared" si="5"/>
        <v>6.94155495437133E-07</v>
      </c>
      <c r="E79" s="74">
        <f t="shared" si="5"/>
        <v>0.00015319723307626086</v>
      </c>
      <c r="F79" s="74">
        <f t="shared" si="5"/>
        <v>0.0009274632034087015</v>
      </c>
      <c r="G79" s="74">
        <f t="shared" si="5"/>
        <v>0.00571012894060217</v>
      </c>
      <c r="H79" s="74">
        <f t="shared" si="5"/>
        <v>0.01155975490392703</v>
      </c>
      <c r="I79" s="74">
        <f t="shared" si="5"/>
        <v>0.0056547945322570235</v>
      </c>
      <c r="J79" s="74">
        <f t="shared" si="5"/>
        <v>0.028147939374070813</v>
      </c>
      <c r="K79" s="74">
        <f t="shared" si="5"/>
        <v>19.02369228304581</v>
      </c>
    </row>
    <row r="80" spans="1:11" s="82" customFormat="1" ht="12.75">
      <c r="A80" s="59"/>
      <c r="B80" s="5"/>
      <c r="C80" s="9"/>
      <c r="D80" s="9"/>
      <c r="E80" s="9"/>
      <c r="F80" s="9"/>
      <c r="G80" s="9"/>
      <c r="H80" s="9"/>
      <c r="I80" s="9"/>
      <c r="J80" s="9"/>
      <c r="K80" s="9"/>
    </row>
    <row r="81" spans="1:11" s="82" customFormat="1" ht="12.75">
      <c r="A81" s="81" t="s">
        <v>20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</row>
    <row r="82" spans="1:11" s="82" customFormat="1" ht="12.75">
      <c r="A82" s="81" t="s">
        <v>21</v>
      </c>
      <c r="B82" s="60"/>
      <c r="C82" s="60"/>
      <c r="D82" s="60"/>
      <c r="E82" s="60"/>
      <c r="F82" s="60"/>
      <c r="G82" s="60"/>
      <c r="H82" s="60"/>
      <c r="I82" s="60"/>
      <c r="J82" s="60"/>
      <c r="K82" s="60"/>
    </row>
    <row r="83" spans="1:11" s="82" customFormat="1" ht="12.75">
      <c r="A83" s="81" t="s">
        <v>22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</row>
    <row r="84" spans="1:11" ht="12.75">
      <c r="A84" s="81" t="s">
        <v>23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</row>
    <row r="85" spans="1:11" ht="12.75">
      <c r="A85" s="81" t="s">
        <v>24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</row>
    <row r="86" spans="1:11" ht="12.75">
      <c r="A86" s="81" t="s">
        <v>25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</row>
    <row r="87" spans="1:11" ht="12.75">
      <c r="A87" s="81" t="s">
        <v>32</v>
      </c>
      <c r="B87" s="60"/>
      <c r="C87" s="60"/>
      <c r="D87" s="60"/>
      <c r="E87" s="60"/>
      <c r="F87" s="60"/>
      <c r="G87" s="60"/>
      <c r="H87" s="60"/>
      <c r="I87" s="60"/>
      <c r="J87" s="60"/>
      <c r="K87" s="60"/>
    </row>
    <row r="88" spans="1:11" ht="12.75">
      <c r="A88" s="81" t="s">
        <v>33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</row>
    <row r="89" spans="1:11" ht="12.75">
      <c r="A89" s="81"/>
      <c r="B89" s="60"/>
      <c r="C89" s="60"/>
      <c r="D89" s="60"/>
      <c r="E89" s="60"/>
      <c r="F89" s="60"/>
      <c r="G89" s="60"/>
      <c r="H89" s="60"/>
      <c r="I89" s="60"/>
      <c r="J89" s="60"/>
      <c r="K89" s="60"/>
    </row>
  </sheetData>
  <printOptions/>
  <pageMargins left="0.75" right="0.75" top="0.75" bottom="1.75" header="0.25" footer="0.25"/>
  <pageSetup fitToHeight="0" fitToWidth="1" horizontalDpi="600" verticalDpi="600" orientation="portrait" scale="89" r:id="rId1"/>
  <headerFooter alignWithMargins="0">
    <oddHeader>&amp;L&amp;"Arial,Bold"&amp;16Pennsylvania DEP Air Sampling Results</oddHeader>
    <oddFooter>&amp;LCodes
1=TSP flow rate &lt;39 CFM
2=TSP flow rate increase of 3 CFM
3=TSP flowrate &gt; 60 CFM
4=Sample time altered
5=Filter seal leak
6=Average:Sample rerun due to high data for some metals.
7=High data confirmed by reanalysis.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9"/>
  <sheetViews>
    <sheetView workbookViewId="0" topLeftCell="A1">
      <selection activeCell="B4" sqref="B4"/>
    </sheetView>
  </sheetViews>
  <sheetFormatPr defaultColWidth="9.140625" defaultRowHeight="12.75"/>
  <cols>
    <col min="1" max="1" width="4.7109375" style="59" customWidth="1"/>
    <col min="2" max="2" width="9.7109375" style="59" customWidth="1"/>
    <col min="3" max="7" width="9.7109375" style="83" customWidth="1"/>
    <col min="8" max="8" width="11.57421875" style="83" bestFit="1" customWidth="1"/>
    <col min="9" max="11" width="9.7109375" style="83" customWidth="1"/>
    <col min="12" max="12" width="4.7109375" style="83" customWidth="1"/>
    <col min="13" max="13" width="9.7109375" style="83" customWidth="1"/>
    <col min="14" max="16384" width="9.140625" style="61" customWidth="1"/>
  </cols>
  <sheetData>
    <row r="1" spans="1:23" ht="12.75">
      <c r="A1" s="92" t="s">
        <v>34</v>
      </c>
      <c r="B1" s="90"/>
      <c r="C1" s="91"/>
      <c r="D1" s="93" t="s">
        <v>35</v>
      </c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</row>
    <row r="2" spans="1:23" ht="12.75">
      <c r="A2" s="92" t="s">
        <v>36</v>
      </c>
      <c r="B2" s="90"/>
      <c r="C2" s="91"/>
      <c r="D2" s="94" t="s">
        <v>37</v>
      </c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1:23" ht="12.75">
      <c r="A3" s="92" t="s">
        <v>44</v>
      </c>
      <c r="B3" s="90"/>
      <c r="C3" s="91"/>
      <c r="D3" s="94" t="s">
        <v>38</v>
      </c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</row>
    <row r="4" spans="1:23" ht="12.75">
      <c r="A4" s="92" t="s">
        <v>46</v>
      </c>
      <c r="B4" s="90"/>
      <c r="C4" s="91"/>
      <c r="D4" s="94" t="s">
        <v>40</v>
      </c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</row>
    <row r="5" spans="1:23" ht="14.25">
      <c r="A5" s="92" t="s">
        <v>41</v>
      </c>
      <c r="B5" s="90"/>
      <c r="C5" s="91"/>
      <c r="D5" s="95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</row>
    <row r="6" spans="1:23" ht="12.75">
      <c r="A6" s="92" t="s">
        <v>42</v>
      </c>
      <c r="B6" s="90"/>
      <c r="C6" s="91"/>
      <c r="D6" s="95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</row>
    <row r="7" spans="1:23" ht="12.75">
      <c r="A7" s="96" t="s">
        <v>43</v>
      </c>
      <c r="B7" s="90"/>
      <c r="C7" s="91"/>
      <c r="D7" s="91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</row>
    <row r="8" spans="2:13" ht="12.75"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0"/>
    </row>
    <row r="9" spans="2:13" ht="12.75">
      <c r="B9" s="63"/>
      <c r="C9" s="64"/>
      <c r="D9" s="64"/>
      <c r="E9" s="64"/>
      <c r="F9" s="64"/>
      <c r="G9" s="64"/>
      <c r="H9" s="64"/>
      <c r="I9" s="64"/>
      <c r="J9" s="64"/>
      <c r="K9" s="5"/>
      <c r="L9" s="5"/>
      <c r="M9" s="5"/>
    </row>
    <row r="10" spans="1:13" ht="12.75">
      <c r="A10" s="65" t="s">
        <v>19</v>
      </c>
      <c r="B10" s="66" t="s">
        <v>0</v>
      </c>
      <c r="C10" s="65" t="s">
        <v>1</v>
      </c>
      <c r="D10" s="67" t="s">
        <v>2</v>
      </c>
      <c r="E10" s="67" t="s">
        <v>3</v>
      </c>
      <c r="F10" s="67" t="s">
        <v>4</v>
      </c>
      <c r="G10" s="68" t="s">
        <v>5</v>
      </c>
      <c r="H10" s="69" t="s">
        <v>15</v>
      </c>
      <c r="I10" s="68" t="s">
        <v>6</v>
      </c>
      <c r="J10" s="67" t="s">
        <v>7</v>
      </c>
      <c r="K10" s="70" t="s">
        <v>8</v>
      </c>
      <c r="L10" s="67"/>
      <c r="M10" s="67" t="s">
        <v>10</v>
      </c>
    </row>
    <row r="11" spans="1:13" ht="12.75">
      <c r="A11" s="71"/>
      <c r="B11" s="72">
        <v>37989</v>
      </c>
      <c r="C11" s="73">
        <v>0.0030556</v>
      </c>
      <c r="D11" s="73">
        <v>4.325E-05</v>
      </c>
      <c r="E11" s="73">
        <v>0.0004063</v>
      </c>
      <c r="F11" s="73">
        <v>0.0019737</v>
      </c>
      <c r="G11" s="73">
        <v>0.0090008</v>
      </c>
      <c r="H11" s="73">
        <v>0.0069669</v>
      </c>
      <c r="I11" s="73">
        <v>0.0137608</v>
      </c>
      <c r="J11" s="73">
        <v>0.0330605</v>
      </c>
      <c r="K11" s="74">
        <v>29.3294499</v>
      </c>
      <c r="L11" s="74"/>
      <c r="M11" s="74">
        <v>21.281022999999998</v>
      </c>
    </row>
    <row r="12" spans="1:13" ht="12.75">
      <c r="A12" s="71"/>
      <c r="B12" s="72">
        <v>37995</v>
      </c>
      <c r="C12" s="74">
        <v>0.0007866</v>
      </c>
      <c r="D12" s="74">
        <v>4.37E-05</v>
      </c>
      <c r="E12" s="74">
        <v>0.0001845</v>
      </c>
      <c r="F12" s="74">
        <v>0.00087405</v>
      </c>
      <c r="G12" s="74">
        <v>0.0053923</v>
      </c>
      <c r="H12" s="74">
        <v>0.0060745</v>
      </c>
      <c r="I12" s="74">
        <v>0.004999</v>
      </c>
      <c r="J12" s="74">
        <v>0.017218400000000002</v>
      </c>
      <c r="K12" s="74">
        <v>21.195180999999998</v>
      </c>
      <c r="L12" s="74"/>
      <c r="M12" s="74">
        <v>13.0780498</v>
      </c>
    </row>
    <row r="13" spans="1:13" ht="12.75">
      <c r="A13" s="71"/>
      <c r="B13" s="72">
        <v>38001</v>
      </c>
      <c r="C13" s="74">
        <v>0.0008486</v>
      </c>
      <c r="D13" s="74">
        <v>4.325E-05</v>
      </c>
      <c r="E13" s="74">
        <v>0.00016350000000000002</v>
      </c>
      <c r="F13" s="74">
        <v>0.0019136000000000001</v>
      </c>
      <c r="G13" s="74">
        <v>0.0053995</v>
      </c>
      <c r="H13" s="74">
        <v>0.0077627</v>
      </c>
      <c r="I13" s="74">
        <v>0.0033849</v>
      </c>
      <c r="J13" s="74">
        <v>0.0276081</v>
      </c>
      <c r="K13" s="74">
        <v>26.6849913</v>
      </c>
      <c r="L13" s="74"/>
      <c r="M13" s="74">
        <v>13.9830041</v>
      </c>
    </row>
    <row r="14" spans="1:13" ht="12.75">
      <c r="A14" s="71"/>
      <c r="B14" s="72">
        <v>38007</v>
      </c>
      <c r="C14" s="74">
        <v>0.0011922</v>
      </c>
      <c r="D14" s="74">
        <v>4.695E-05</v>
      </c>
      <c r="E14" s="74">
        <v>0.0003104</v>
      </c>
      <c r="F14" s="74">
        <v>0.0027052</v>
      </c>
      <c r="G14" s="74">
        <v>0.007946</v>
      </c>
      <c r="H14" s="74">
        <v>0.015307600000000001</v>
      </c>
      <c r="I14" s="74">
        <v>0.0039808000000000005</v>
      </c>
      <c r="J14" s="74">
        <v>0.0462045</v>
      </c>
      <c r="K14" s="74">
        <v>35.7385536</v>
      </c>
      <c r="L14" s="74"/>
      <c r="M14" s="74">
        <v>17.7779739</v>
      </c>
    </row>
    <row r="15" spans="1:13" ht="12.75">
      <c r="A15" s="71">
        <v>2</v>
      </c>
      <c r="B15" s="72">
        <v>38013</v>
      </c>
      <c r="C15" s="74">
        <v>0.0017114</v>
      </c>
      <c r="D15" s="74">
        <v>4.5499999999999995E-05</v>
      </c>
      <c r="E15" s="74">
        <v>0.0004904</v>
      </c>
      <c r="F15" s="74">
        <v>0.0028566</v>
      </c>
      <c r="G15" s="74">
        <v>0.0161993</v>
      </c>
      <c r="H15" s="74">
        <v>0.012558999999999999</v>
      </c>
      <c r="I15" s="74">
        <v>0.0121039</v>
      </c>
      <c r="J15" s="74">
        <v>0.1073883</v>
      </c>
      <c r="K15" s="74">
        <v>30.3356825</v>
      </c>
      <c r="L15" s="74"/>
      <c r="M15" s="74">
        <v>24.6089196</v>
      </c>
    </row>
    <row r="16" spans="1:13" ht="12.75">
      <c r="A16" s="71"/>
      <c r="B16" s="72">
        <v>38019</v>
      </c>
      <c r="C16" s="74">
        <v>0.0008999</v>
      </c>
      <c r="D16" s="74">
        <v>4.285E-05</v>
      </c>
      <c r="E16" s="74">
        <v>0.0003095</v>
      </c>
      <c r="F16" s="74">
        <v>0.0020998</v>
      </c>
      <c r="G16" s="74">
        <v>0.0097704</v>
      </c>
      <c r="H16" s="74">
        <v>0.0057328</v>
      </c>
      <c r="I16" s="74">
        <v>0.0091705</v>
      </c>
      <c r="J16" s="74">
        <v>0.0605082</v>
      </c>
      <c r="K16" s="74">
        <v>25.2355573</v>
      </c>
      <c r="L16" s="74"/>
      <c r="M16" s="74">
        <v>17.3109007</v>
      </c>
    </row>
    <row r="17" spans="1:13" ht="12.75">
      <c r="A17" s="71"/>
      <c r="B17" s="72">
        <v>38025</v>
      </c>
      <c r="C17" s="74">
        <v>0.0007092</v>
      </c>
      <c r="D17" s="74">
        <v>4.325E-05</v>
      </c>
      <c r="E17" s="74">
        <v>0.0001731</v>
      </c>
      <c r="F17" s="74">
        <v>0.0025098</v>
      </c>
      <c r="G17" s="74">
        <v>0.0048129</v>
      </c>
      <c r="H17" s="74">
        <v>0.007842</v>
      </c>
      <c r="I17" s="74">
        <v>0.0036013</v>
      </c>
      <c r="J17" s="74">
        <v>0.0572934</v>
      </c>
      <c r="K17" s="74">
        <v>24.7617487</v>
      </c>
      <c r="L17" s="74"/>
      <c r="M17" s="74">
        <v>13.0780498</v>
      </c>
    </row>
    <row r="18" spans="1:13" ht="12.75">
      <c r="A18" s="71"/>
      <c r="B18" s="72">
        <v>38031</v>
      </c>
      <c r="C18" s="74">
        <v>0.0011497</v>
      </c>
      <c r="D18" s="74">
        <v>4.165E-05</v>
      </c>
      <c r="E18" s="74">
        <v>0.0003539</v>
      </c>
      <c r="F18" s="74">
        <v>0.0034885000000000003</v>
      </c>
      <c r="G18" s="74">
        <v>0.007694100000000001</v>
      </c>
      <c r="H18" s="74">
        <v>0.015989800000000002</v>
      </c>
      <c r="I18" s="74">
        <v>0.0049228</v>
      </c>
      <c r="J18" s="74">
        <v>0.0391416</v>
      </c>
      <c r="K18" s="74">
        <v>28.9166785</v>
      </c>
      <c r="L18" s="74"/>
      <c r="M18" s="74">
        <v>16.4351385</v>
      </c>
    </row>
    <row r="19" spans="1:13" ht="12.75">
      <c r="A19" s="71"/>
      <c r="B19" s="72">
        <v>38037</v>
      </c>
      <c r="C19" s="74">
        <v>0.0016117</v>
      </c>
      <c r="D19" s="74">
        <v>4.285E-05</v>
      </c>
      <c r="E19" s="74">
        <v>0.0003904</v>
      </c>
      <c r="F19" s="74">
        <v>0.0052447</v>
      </c>
      <c r="G19" s="74">
        <v>0.0104561</v>
      </c>
      <c r="H19" s="74">
        <v>0.0187695</v>
      </c>
      <c r="I19" s="74">
        <v>0.0132844</v>
      </c>
      <c r="J19" s="74">
        <v>0.0620509</v>
      </c>
      <c r="K19" s="74">
        <v>51.8995423</v>
      </c>
      <c r="L19" s="74"/>
      <c r="M19" s="74">
        <v>27.7032796</v>
      </c>
    </row>
    <row r="20" spans="1:13" ht="12.75">
      <c r="A20" s="71"/>
      <c r="B20" s="72">
        <v>38043</v>
      </c>
      <c r="C20" s="74">
        <v>0.0011969</v>
      </c>
      <c r="D20" s="74">
        <v>4.37E-05</v>
      </c>
      <c r="E20" s="74">
        <v>0.00028890000000000003</v>
      </c>
      <c r="F20" s="74">
        <v>0.0040545</v>
      </c>
      <c r="G20" s="74">
        <v>0.0077958</v>
      </c>
      <c r="H20" s="74">
        <v>0.0163443</v>
      </c>
      <c r="I20" s="74">
        <v>0.0045717</v>
      </c>
      <c r="J20" s="74">
        <v>0.0370588</v>
      </c>
      <c r="K20" s="74">
        <v>30.5909828</v>
      </c>
      <c r="L20" s="74"/>
      <c r="M20" s="74">
        <v>15.6177604</v>
      </c>
    </row>
    <row r="21" spans="1:13" ht="12.75">
      <c r="A21" s="71"/>
      <c r="B21" s="72">
        <v>38049</v>
      </c>
      <c r="C21" s="74">
        <v>0.0013887</v>
      </c>
      <c r="D21" s="74">
        <v>4.37E-05</v>
      </c>
      <c r="E21" s="74">
        <v>0.0003302</v>
      </c>
      <c r="F21" s="74">
        <v>0.0035835</v>
      </c>
      <c r="G21" s="74">
        <v>0.0088277</v>
      </c>
      <c r="H21" s="74">
        <v>0.0163443</v>
      </c>
      <c r="I21" s="74">
        <v>0.007587</v>
      </c>
      <c r="J21" s="74">
        <v>0.056462200000000004</v>
      </c>
      <c r="K21" s="74">
        <v>35.2039088</v>
      </c>
      <c r="L21" s="74"/>
      <c r="M21" s="74">
        <v>25.6144635</v>
      </c>
    </row>
    <row r="22" spans="1:13" ht="12.75">
      <c r="A22" s="71"/>
      <c r="B22" s="72">
        <v>38055</v>
      </c>
      <c r="C22" s="74">
        <v>0.0010221</v>
      </c>
      <c r="D22" s="74">
        <v>4.37E-05</v>
      </c>
      <c r="E22" s="74">
        <v>0.0001797</v>
      </c>
      <c r="F22" s="74">
        <v>0.0032509</v>
      </c>
      <c r="G22" s="74">
        <v>0.005436</v>
      </c>
      <c r="H22" s="74">
        <v>0.0090025</v>
      </c>
      <c r="I22" s="74">
        <v>0.0074899</v>
      </c>
      <c r="J22" s="74">
        <v>0.0298044</v>
      </c>
      <c r="K22" s="74">
        <v>22.8218443</v>
      </c>
      <c r="L22" s="74"/>
      <c r="M22" s="74">
        <v>13.8754919</v>
      </c>
    </row>
    <row r="23" spans="1:13" ht="12.75">
      <c r="A23" s="71"/>
      <c r="B23" s="72">
        <v>38061</v>
      </c>
      <c r="C23" s="74">
        <v>0.0011883</v>
      </c>
      <c r="D23" s="74">
        <v>4.245E-05</v>
      </c>
      <c r="E23" s="74">
        <v>0.0003277</v>
      </c>
      <c r="F23" s="74">
        <v>0.0034801</v>
      </c>
      <c r="G23" s="74">
        <v>0.0061869</v>
      </c>
      <c r="H23" s="74">
        <v>0.0126474</v>
      </c>
      <c r="I23" s="74">
        <v>0.024530800000000002</v>
      </c>
      <c r="J23" s="74">
        <v>0.0443082</v>
      </c>
      <c r="K23" s="74">
        <v>26.6433827</v>
      </c>
      <c r="L23" s="74"/>
      <c r="M23" s="74">
        <v>14.9819427</v>
      </c>
    </row>
    <row r="24" spans="1:13" ht="12.75">
      <c r="A24" s="71"/>
      <c r="B24" s="72">
        <v>38067</v>
      </c>
      <c r="C24" s="74">
        <v>0.0011365</v>
      </c>
      <c r="D24" s="74">
        <v>4.245E-05</v>
      </c>
      <c r="E24" s="74">
        <v>0.000224</v>
      </c>
      <c r="F24" s="74">
        <v>0.0032844000000000003</v>
      </c>
      <c r="G24" s="74">
        <v>0.0062812</v>
      </c>
      <c r="H24" s="74">
        <v>0.010015999999999999</v>
      </c>
      <c r="I24" s="74">
        <v>0.0041168</v>
      </c>
      <c r="J24" s="74">
        <v>0.0406583</v>
      </c>
      <c r="K24" s="74">
        <v>28.765421999999997</v>
      </c>
      <c r="L24" s="74"/>
      <c r="M24" s="74">
        <v>16.6864751</v>
      </c>
    </row>
    <row r="25" spans="1:13" ht="12.75">
      <c r="A25" s="71"/>
      <c r="B25" s="72">
        <v>38073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</row>
    <row r="26" spans="1:13" ht="12.75">
      <c r="A26" s="71"/>
      <c r="B26" s="72">
        <v>38079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</row>
    <row r="27" spans="1:13" ht="12.75">
      <c r="A27" s="71"/>
      <c r="B27" s="72">
        <v>38085</v>
      </c>
      <c r="C27" s="74">
        <v>0.0015484000000000001</v>
      </c>
      <c r="D27" s="74">
        <v>4.96E-05</v>
      </c>
      <c r="E27" s="74">
        <v>0.00026450000000000003</v>
      </c>
      <c r="F27" s="74">
        <v>0.0039978</v>
      </c>
      <c r="G27" s="74">
        <v>0.0094531</v>
      </c>
      <c r="H27" s="74">
        <v>0.014778900000000001</v>
      </c>
      <c r="I27" s="74">
        <v>0.0063287000000000005</v>
      </c>
      <c r="J27" s="74">
        <v>0.030946500000000002</v>
      </c>
      <c r="K27" s="74">
        <v>33.3380062</v>
      </c>
      <c r="L27" s="74"/>
      <c r="M27" s="76"/>
    </row>
    <row r="28" spans="1:13" ht="12.75">
      <c r="A28" s="71"/>
      <c r="B28" s="72">
        <v>38091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</row>
    <row r="29" spans="1:13" ht="12.75">
      <c r="A29" s="71"/>
      <c r="B29" s="72">
        <v>38097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</row>
    <row r="30" spans="1:13" ht="12.75">
      <c r="A30" s="71"/>
      <c r="B30" s="72">
        <v>38103</v>
      </c>
      <c r="C30" s="74">
        <v>0.0006566</v>
      </c>
      <c r="D30" s="74">
        <v>4.905E-05</v>
      </c>
      <c r="E30" s="74">
        <v>0.0001172</v>
      </c>
      <c r="F30" s="74">
        <v>0.0025121</v>
      </c>
      <c r="G30" s="74">
        <v>0.0045419</v>
      </c>
      <c r="H30" s="74">
        <v>0.0133396</v>
      </c>
      <c r="I30" s="74">
        <v>0.0022069</v>
      </c>
      <c r="J30" s="74">
        <v>0.0204018</v>
      </c>
      <c r="K30" s="74">
        <v>47.1354712</v>
      </c>
      <c r="L30" s="74"/>
      <c r="M30" s="76"/>
    </row>
    <row r="31" spans="1:13" ht="12.75">
      <c r="A31" s="71"/>
      <c r="B31" s="72">
        <v>38109</v>
      </c>
      <c r="C31" s="74">
        <v>0.0005885</v>
      </c>
      <c r="D31" s="74">
        <v>4.905E-05</v>
      </c>
      <c r="E31" s="74">
        <v>0.0001281</v>
      </c>
      <c r="F31" s="74">
        <v>0.002335</v>
      </c>
      <c r="G31" s="74">
        <v>0.0035801</v>
      </c>
      <c r="H31" s="74">
        <v>0.0117702</v>
      </c>
      <c r="I31" s="74">
        <v>0.0014222</v>
      </c>
      <c r="J31" s="74">
        <v>0.0116722</v>
      </c>
      <c r="K31" s="74">
        <v>26.6737724</v>
      </c>
      <c r="L31" s="74"/>
      <c r="M31" s="76"/>
    </row>
    <row r="32" spans="1:13" ht="12.75">
      <c r="A32" s="71"/>
      <c r="B32" s="72">
        <v>38115</v>
      </c>
      <c r="C32" s="74">
        <v>0.001068</v>
      </c>
      <c r="D32" s="74">
        <v>4.905E-05</v>
      </c>
      <c r="E32" s="74">
        <v>0.0001853</v>
      </c>
      <c r="F32" s="74">
        <v>0.0025202000000000002</v>
      </c>
      <c r="G32" s="74">
        <v>0.0055609</v>
      </c>
      <c r="H32" s="74">
        <v>0.012260700000000001</v>
      </c>
      <c r="I32" s="74">
        <v>0.0073945</v>
      </c>
      <c r="J32" s="74">
        <v>0.0187343</v>
      </c>
      <c r="K32" s="74">
        <v>45.7731743</v>
      </c>
      <c r="L32" s="74"/>
      <c r="M32" s="76"/>
    </row>
    <row r="33" spans="1:13" ht="12.75">
      <c r="A33" s="71"/>
      <c r="B33" s="72">
        <v>38121</v>
      </c>
      <c r="C33" s="74">
        <v>0.0012451</v>
      </c>
      <c r="D33" s="74">
        <v>4.905E-05</v>
      </c>
      <c r="E33" s="74">
        <v>0.0002834</v>
      </c>
      <c r="F33" s="74">
        <v>0.0040406</v>
      </c>
      <c r="G33" s="74">
        <v>0.0077978000000000006</v>
      </c>
      <c r="H33" s="74">
        <v>0.0256003</v>
      </c>
      <c r="I33" s="74">
        <v>0.013829999999999999</v>
      </c>
      <c r="J33" s="74">
        <v>0.0406073</v>
      </c>
      <c r="K33" s="74">
        <v>73.5640301</v>
      </c>
      <c r="L33" s="74"/>
      <c r="M33" s="76"/>
    </row>
    <row r="34" spans="1:13" ht="12.75">
      <c r="A34" s="71"/>
      <c r="B34" s="72">
        <v>38127</v>
      </c>
      <c r="C34" s="74">
        <v>0.0014032</v>
      </c>
      <c r="D34" s="74">
        <v>4.905E-05</v>
      </c>
      <c r="E34" s="74">
        <v>0.0001689</v>
      </c>
      <c r="F34" s="74">
        <v>0.0035692000000000002</v>
      </c>
      <c r="G34" s="74">
        <v>0.0072583000000000005</v>
      </c>
      <c r="H34" s="74">
        <v>0.016086</v>
      </c>
      <c r="I34" s="74">
        <v>0.0113779</v>
      </c>
      <c r="J34" s="74">
        <v>0.0406073</v>
      </c>
      <c r="K34" s="74">
        <v>35.4197182</v>
      </c>
      <c r="L34" s="74"/>
      <c r="M34" s="76"/>
    </row>
    <row r="35" spans="1:13" ht="12.75">
      <c r="A35" s="71"/>
      <c r="B35" s="72">
        <v>38133</v>
      </c>
      <c r="C35" s="74">
        <v>0.00019615</v>
      </c>
      <c r="D35" s="74">
        <v>4.905E-05</v>
      </c>
      <c r="E35" s="74">
        <v>2.45E-05</v>
      </c>
      <c r="F35" s="74">
        <v>0.0023159</v>
      </c>
      <c r="G35" s="74">
        <v>0.0009808500000000001</v>
      </c>
      <c r="H35" s="74">
        <v>0.0021088</v>
      </c>
      <c r="I35" s="74">
        <v>0.00049045</v>
      </c>
      <c r="J35" s="74">
        <v>0.0041387</v>
      </c>
      <c r="K35" s="74">
        <v>2.9970531</v>
      </c>
      <c r="L35" s="74"/>
      <c r="M35" s="76"/>
    </row>
    <row r="36" spans="1:13" ht="12.75">
      <c r="A36" s="71"/>
      <c r="B36" s="72">
        <v>38139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</row>
    <row r="37" spans="1:13" ht="12.75">
      <c r="A37" s="71"/>
      <c r="B37" s="72">
        <v>38145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</row>
    <row r="38" spans="1:13" ht="12.75">
      <c r="A38" s="71"/>
      <c r="B38" s="72">
        <v>38151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</row>
    <row r="39" spans="1:13" ht="12.75">
      <c r="A39" s="71"/>
      <c r="B39" s="72">
        <v>38157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</row>
    <row r="40" spans="1:13" ht="12.75">
      <c r="A40" s="69"/>
      <c r="B40" s="72">
        <v>38163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</row>
    <row r="41" spans="1:13" ht="12.75">
      <c r="A41" s="77"/>
      <c r="B41" s="72">
        <v>38169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</row>
    <row r="42" spans="1:13" ht="12.75">
      <c r="A42" s="69"/>
      <c r="B42" s="72">
        <v>38175</v>
      </c>
      <c r="C42" s="74">
        <v>0.0014044</v>
      </c>
      <c r="D42" s="74">
        <v>5.015E-05</v>
      </c>
      <c r="E42" s="74">
        <v>0.0001895</v>
      </c>
      <c r="F42" s="74">
        <v>0.0035918</v>
      </c>
      <c r="G42" s="74">
        <v>0.0090088</v>
      </c>
      <c r="H42" s="74">
        <v>0.0160503</v>
      </c>
      <c r="I42" s="74">
        <v>0.002689</v>
      </c>
      <c r="J42" s="74">
        <v>0.0478501</v>
      </c>
      <c r="K42" s="74">
        <v>33.4381955</v>
      </c>
      <c r="L42" s="74"/>
      <c r="M42" s="76"/>
    </row>
    <row r="43" spans="1:13" ht="12.75">
      <c r="A43" s="69"/>
      <c r="B43" s="72">
        <v>38181</v>
      </c>
      <c r="C43" s="74">
        <v>0.00020065</v>
      </c>
      <c r="D43" s="74">
        <v>5.015E-05</v>
      </c>
      <c r="E43" s="74">
        <v>5.02E-05</v>
      </c>
      <c r="F43" s="74">
        <v>0.0033104000000000002</v>
      </c>
      <c r="G43" s="74">
        <v>0.00100315</v>
      </c>
      <c r="H43" s="74">
        <v>0.0046646000000000005</v>
      </c>
      <c r="I43" s="74">
        <v>0.00050155</v>
      </c>
      <c r="J43" s="74">
        <v>0.0088082</v>
      </c>
      <c r="K43" s="74">
        <v>2.3128085</v>
      </c>
      <c r="L43" s="74"/>
      <c r="M43" s="76"/>
    </row>
    <row r="44" spans="1:13" ht="12.75">
      <c r="A44" s="69"/>
      <c r="B44" s="72">
        <v>38187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</row>
    <row r="45" spans="1:13" ht="12.75">
      <c r="A45" s="69"/>
      <c r="B45" s="72">
        <v>38193</v>
      </c>
      <c r="C45" s="74">
        <v>0.0013347</v>
      </c>
      <c r="D45" s="74">
        <v>5.015E-05</v>
      </c>
      <c r="E45" s="74">
        <v>0.0002619</v>
      </c>
      <c r="F45" s="74">
        <v>0.0034413</v>
      </c>
      <c r="G45" s="74">
        <v>0.0051773</v>
      </c>
      <c r="H45" s="74">
        <v>0.0144453</v>
      </c>
      <c r="I45" s="74">
        <v>0.0033605</v>
      </c>
      <c r="J45" s="74">
        <v>0.0333044</v>
      </c>
      <c r="K45" s="74">
        <v>51.829203</v>
      </c>
      <c r="L45" s="74"/>
      <c r="M45" s="76"/>
    </row>
    <row r="46" spans="1:13" ht="12.75">
      <c r="A46" s="69"/>
      <c r="B46" s="72">
        <v>38199</v>
      </c>
      <c r="C46" s="74">
        <v>0.0008025</v>
      </c>
      <c r="D46" s="74">
        <v>5.015E-05</v>
      </c>
      <c r="E46" s="74">
        <v>0.0002452</v>
      </c>
      <c r="F46" s="74">
        <v>0.0027782</v>
      </c>
      <c r="G46" s="74">
        <v>0.0044835000000000005</v>
      </c>
      <c r="H46" s="74">
        <v>0.0155488</v>
      </c>
      <c r="I46" s="74">
        <v>0.0049962</v>
      </c>
      <c r="J46" s="74">
        <v>0.0265834</v>
      </c>
      <c r="K46" s="74">
        <v>38.4539248</v>
      </c>
      <c r="L46" s="74"/>
      <c r="M46" s="76"/>
    </row>
    <row r="47" spans="1:13" ht="12.75">
      <c r="A47" s="69"/>
      <c r="B47" s="72">
        <v>38205</v>
      </c>
      <c r="C47" s="74">
        <v>0.0004709</v>
      </c>
      <c r="D47" s="74">
        <v>5.015E-05</v>
      </c>
      <c r="E47" s="74">
        <v>0.0002257</v>
      </c>
      <c r="F47" s="74">
        <v>0.0022766</v>
      </c>
      <c r="G47" s="74">
        <v>0.0068019000000000005</v>
      </c>
      <c r="H47" s="74">
        <v>0.0060495</v>
      </c>
      <c r="I47" s="74">
        <v>0.0012344</v>
      </c>
      <c r="J47" s="74">
        <v>0.0173544</v>
      </c>
      <c r="K47" s="74">
        <v>16.3568506</v>
      </c>
      <c r="L47" s="74"/>
      <c r="M47" s="74"/>
    </row>
    <row r="48" spans="1:13" ht="12.75">
      <c r="A48" s="69"/>
      <c r="B48" s="72">
        <v>38211</v>
      </c>
      <c r="C48" s="74">
        <v>0.0006716000000000001</v>
      </c>
      <c r="D48" s="74">
        <v>5.015E-05</v>
      </c>
      <c r="E48" s="74">
        <v>0.0001756</v>
      </c>
      <c r="F48" s="74">
        <v>0.002859</v>
      </c>
      <c r="G48" s="74">
        <v>0.0058991</v>
      </c>
      <c r="H48" s="74">
        <v>0.009699900000000001</v>
      </c>
      <c r="I48" s="74">
        <v>0.0024271</v>
      </c>
      <c r="J48" s="74">
        <v>0.022570800000000002</v>
      </c>
      <c r="K48" s="74">
        <v>27.1128035</v>
      </c>
      <c r="L48" s="74"/>
      <c r="M48" s="74"/>
    </row>
    <row r="49" spans="1:13" ht="12.75">
      <c r="A49" s="69"/>
      <c r="B49" s="72">
        <v>38217</v>
      </c>
      <c r="C49" s="74">
        <v>0.0011731</v>
      </c>
      <c r="D49" s="74">
        <v>5.015E-05</v>
      </c>
      <c r="E49" s="74">
        <v>0.0003149</v>
      </c>
      <c r="F49" s="74">
        <v>0.0047538</v>
      </c>
      <c r="G49" s="74">
        <v>0.0053055</v>
      </c>
      <c r="H49" s="74">
        <v>0.0217683</v>
      </c>
      <c r="I49" s="74">
        <v>0.0063811</v>
      </c>
      <c r="J49" s="74">
        <v>0.035411</v>
      </c>
      <c r="K49" s="74">
        <v>50.9932482</v>
      </c>
      <c r="L49" s="74"/>
      <c r="M49" s="74"/>
    </row>
    <row r="50" spans="1:13" ht="12.75">
      <c r="A50" s="69"/>
      <c r="B50" s="72">
        <v>38223</v>
      </c>
      <c r="C50" s="74">
        <v>0.0009223</v>
      </c>
      <c r="D50" s="74">
        <v>5.015E-05</v>
      </c>
      <c r="E50" s="74">
        <v>0.0006298</v>
      </c>
      <c r="F50" s="74">
        <v>0.0047259</v>
      </c>
      <c r="G50" s="74">
        <v>0.009529900000000001</v>
      </c>
      <c r="H50" s="74">
        <v>0.025680500000000002</v>
      </c>
      <c r="I50" s="74">
        <v>0.0052052</v>
      </c>
      <c r="J50" s="74">
        <v>0.0377183</v>
      </c>
      <c r="K50" s="74">
        <v>31.2089825</v>
      </c>
      <c r="L50" s="74"/>
      <c r="M50" s="74"/>
    </row>
    <row r="51" spans="1:13" ht="12.75">
      <c r="A51" s="71">
        <v>4</v>
      </c>
      <c r="B51" s="72">
        <v>38230</v>
      </c>
      <c r="C51" s="74">
        <v>0.0010525</v>
      </c>
      <c r="D51" s="74">
        <v>4.96E-05</v>
      </c>
      <c r="E51" s="74">
        <v>0.0002369</v>
      </c>
      <c r="F51" s="74">
        <v>0.0035019</v>
      </c>
      <c r="G51" s="74">
        <v>0.0088773</v>
      </c>
      <c r="H51" s="74">
        <v>0.0086403</v>
      </c>
      <c r="I51" s="74">
        <v>0.00049595</v>
      </c>
      <c r="J51" s="74">
        <v>0.0274749</v>
      </c>
      <c r="K51" s="74">
        <v>25.0448327</v>
      </c>
      <c r="L51" s="74"/>
      <c r="M51" s="74"/>
    </row>
    <row r="52" spans="1:13" ht="12.75">
      <c r="A52" s="69"/>
      <c r="B52" s="72">
        <v>38235</v>
      </c>
      <c r="C52" s="74">
        <v>0.0010299</v>
      </c>
      <c r="D52" s="74">
        <v>4.905E-05</v>
      </c>
      <c r="E52" s="74">
        <v>0.0003106</v>
      </c>
      <c r="F52" s="74">
        <v>0.0032068</v>
      </c>
      <c r="G52" s="74">
        <v>0.0072283</v>
      </c>
      <c r="H52" s="74">
        <v>0.0083482</v>
      </c>
      <c r="I52" s="74">
        <v>0.0130454</v>
      </c>
      <c r="J52" s="74">
        <v>0.0228539</v>
      </c>
      <c r="K52" s="74">
        <v>35.4197182</v>
      </c>
      <c r="L52" s="74"/>
      <c r="M52" s="74"/>
    </row>
    <row r="53" spans="1:13" ht="12.75">
      <c r="A53" s="69"/>
      <c r="B53" s="72">
        <v>38241</v>
      </c>
      <c r="C53" s="75">
        <v>0.0009018</v>
      </c>
      <c r="D53" s="75">
        <v>4.905E-05</v>
      </c>
      <c r="E53" s="75">
        <v>0.0001716</v>
      </c>
      <c r="F53" s="75">
        <v>0.0040705</v>
      </c>
      <c r="G53" s="75">
        <v>0.0090239</v>
      </c>
      <c r="H53" s="75">
        <v>0.0104951</v>
      </c>
      <c r="I53" s="75">
        <v>0.0054928</v>
      </c>
      <c r="J53" s="75">
        <v>0.0201075</v>
      </c>
      <c r="K53" s="75">
        <v>21.9602253</v>
      </c>
      <c r="L53" s="75"/>
      <c r="M53" s="75"/>
    </row>
    <row r="54" spans="1:13" ht="12.75">
      <c r="A54" s="69"/>
      <c r="B54" s="72">
        <v>38247</v>
      </c>
      <c r="C54" s="75">
        <v>0.0013351</v>
      </c>
      <c r="D54" s="75">
        <v>4.905E-05</v>
      </c>
      <c r="E54" s="75">
        <v>0.0001553</v>
      </c>
      <c r="F54" s="75">
        <v>0.0040705</v>
      </c>
      <c r="G54" s="75">
        <v>0.0052367</v>
      </c>
      <c r="H54" s="75">
        <v>0.0134377</v>
      </c>
      <c r="I54" s="75">
        <v>0.0088468</v>
      </c>
      <c r="J54" s="75">
        <v>0.0347222</v>
      </c>
      <c r="K54" s="75">
        <v>26.5375427</v>
      </c>
      <c r="L54" s="75"/>
      <c r="M54" s="75"/>
    </row>
    <row r="55" spans="1:13" ht="12.75">
      <c r="A55" s="69"/>
      <c r="B55" s="72">
        <v>38253</v>
      </c>
      <c r="C55" s="75">
        <v>0.0013242</v>
      </c>
      <c r="D55" s="75">
        <v>4.905E-05</v>
      </c>
      <c r="E55" s="75">
        <v>0.000346</v>
      </c>
      <c r="F55" s="75">
        <v>0.0058252</v>
      </c>
      <c r="G55" s="75">
        <v>0.0116722</v>
      </c>
      <c r="H55" s="75">
        <v>0.0197152</v>
      </c>
      <c r="I55" s="75">
        <v>0.0040106000000000004</v>
      </c>
      <c r="J55" s="75">
        <v>0.0446288</v>
      </c>
      <c r="K55" s="75">
        <v>39.5066088</v>
      </c>
      <c r="L55" s="75"/>
      <c r="M55" s="75"/>
    </row>
    <row r="56" spans="1:13" ht="12.75">
      <c r="A56" s="69"/>
      <c r="B56" s="72">
        <v>38259</v>
      </c>
      <c r="C56" s="75">
        <v>0.0011661</v>
      </c>
      <c r="D56" s="75">
        <v>4.905E-05</v>
      </c>
      <c r="E56" s="75">
        <v>9.81E-05</v>
      </c>
      <c r="F56" s="75">
        <v>0.0029426</v>
      </c>
      <c r="G56" s="75">
        <v>0.0027082</v>
      </c>
      <c r="H56" s="75">
        <v>0.0066017</v>
      </c>
      <c r="I56" s="75">
        <v>0.0029807</v>
      </c>
      <c r="J56" s="75">
        <v>0.0143205</v>
      </c>
      <c r="K56" s="75">
        <v>14.5765763</v>
      </c>
      <c r="L56" s="75"/>
      <c r="M56" s="75"/>
    </row>
    <row r="57" spans="1:13" ht="12.75">
      <c r="A57" s="69"/>
      <c r="B57" s="72">
        <v>38265</v>
      </c>
      <c r="C57" s="75">
        <v>0.0010108</v>
      </c>
      <c r="D57" s="75">
        <v>4.905E-05</v>
      </c>
      <c r="E57" s="75">
        <v>0.0002289</v>
      </c>
      <c r="F57" s="75">
        <v>0.0043348</v>
      </c>
      <c r="G57" s="75">
        <v>0.009525200000000001</v>
      </c>
      <c r="H57" s="75">
        <v>0.0198132</v>
      </c>
      <c r="I57" s="75">
        <v>0.0033049</v>
      </c>
      <c r="J57" s="75">
        <v>0.0361935</v>
      </c>
      <c r="K57" s="75">
        <v>23.2952762</v>
      </c>
      <c r="L57" s="75"/>
      <c r="M57" s="75"/>
    </row>
    <row r="58" spans="1:13" ht="12.75">
      <c r="A58" s="69"/>
      <c r="B58" s="72">
        <v>38271</v>
      </c>
      <c r="C58" s="75">
        <v>0.0008038</v>
      </c>
      <c r="D58" s="75">
        <v>4.905E-05</v>
      </c>
      <c r="E58" s="75">
        <v>0.0001553</v>
      </c>
      <c r="F58" s="75">
        <v>0.0039834</v>
      </c>
      <c r="G58" s="75">
        <v>0.0064137000000000005</v>
      </c>
      <c r="H58" s="75">
        <v>0.0153013</v>
      </c>
      <c r="I58" s="75">
        <v>0.0023649</v>
      </c>
      <c r="J58" s="75">
        <v>0.021480700000000002</v>
      </c>
      <c r="K58" s="75">
        <v>23.2135384</v>
      </c>
      <c r="L58" s="75"/>
      <c r="M58" s="75"/>
    </row>
    <row r="59" spans="1:13" ht="12.75">
      <c r="A59" s="69"/>
      <c r="B59" s="72">
        <v>38277</v>
      </c>
      <c r="C59" s="75">
        <v>0.0010408</v>
      </c>
      <c r="D59" s="75">
        <v>4.905E-05</v>
      </c>
      <c r="E59" s="75">
        <v>0.000327</v>
      </c>
      <c r="F59" s="75">
        <v>0.0023432</v>
      </c>
      <c r="G59" s="75">
        <v>0.0109856</v>
      </c>
      <c r="H59" s="75">
        <v>0.0158898</v>
      </c>
      <c r="I59" s="75">
        <v>0.0023049999999999998</v>
      </c>
      <c r="J59" s="75">
        <v>0.0443346</v>
      </c>
      <c r="K59" s="75">
        <v>21.1973391</v>
      </c>
      <c r="L59" s="75"/>
      <c r="M59" s="75"/>
    </row>
    <row r="60" spans="1:13" ht="12.75">
      <c r="A60" s="69"/>
      <c r="B60" s="72">
        <v>38283</v>
      </c>
      <c r="C60" s="75">
        <v>0.0009018</v>
      </c>
      <c r="D60" s="75">
        <v>4.905E-05</v>
      </c>
      <c r="E60" s="75">
        <v>0.0001417</v>
      </c>
      <c r="F60" s="75">
        <v>0.0019808</v>
      </c>
      <c r="G60" s="75">
        <v>0.0053647</v>
      </c>
      <c r="H60" s="75">
        <v>0.0057571</v>
      </c>
      <c r="I60" s="75">
        <v>0.0054737</v>
      </c>
      <c r="J60" s="75">
        <v>0.0187343</v>
      </c>
      <c r="K60" s="75">
        <v>16.1295948</v>
      </c>
      <c r="L60" s="75"/>
      <c r="M60" s="75"/>
    </row>
    <row r="61" spans="1:13" ht="12.75">
      <c r="A61" s="69"/>
      <c r="B61" s="72">
        <v>38289</v>
      </c>
      <c r="C61" s="75">
        <v>0.0014604</v>
      </c>
      <c r="D61" s="75">
        <v>4.905E-05</v>
      </c>
      <c r="E61" s="75">
        <v>0.0002316</v>
      </c>
      <c r="F61" s="75">
        <v>0.0022451</v>
      </c>
      <c r="G61" s="75">
        <v>0.0046781</v>
      </c>
      <c r="H61" s="75">
        <v>0.0076997</v>
      </c>
      <c r="I61" s="75">
        <v>0.0076125</v>
      </c>
      <c r="J61" s="75">
        <v>0.0200094</v>
      </c>
      <c r="K61" s="75">
        <v>35.4197182</v>
      </c>
      <c r="L61" s="75"/>
      <c r="M61" s="75"/>
    </row>
    <row r="62" spans="1:13" ht="12.75">
      <c r="A62" s="77"/>
      <c r="B62" s="72">
        <v>38295</v>
      </c>
      <c r="C62" s="75">
        <v>0.0013133</v>
      </c>
      <c r="D62" s="75">
        <v>4.905E-05</v>
      </c>
      <c r="E62" s="75">
        <v>0.0004032</v>
      </c>
      <c r="F62" s="75">
        <v>0.0026483</v>
      </c>
      <c r="G62" s="75">
        <v>0.0125549</v>
      </c>
      <c r="H62" s="75">
        <v>0.014516600000000001</v>
      </c>
      <c r="I62" s="75">
        <v>0.0041577</v>
      </c>
      <c r="J62" s="75">
        <v>0.0521814</v>
      </c>
      <c r="K62" s="75">
        <v>19.3991072</v>
      </c>
      <c r="L62" s="75"/>
      <c r="M62" s="75"/>
    </row>
    <row r="63" spans="1:13" ht="12.75">
      <c r="A63" s="77"/>
      <c r="B63" s="72">
        <v>38301</v>
      </c>
      <c r="C63" s="75">
        <v>0.0016184</v>
      </c>
      <c r="D63" s="75">
        <v>4.905E-05</v>
      </c>
      <c r="E63" s="75">
        <v>0.00026430000000000003</v>
      </c>
      <c r="F63" s="75">
        <v>0.0027082</v>
      </c>
      <c r="G63" s="75">
        <v>0.0054328</v>
      </c>
      <c r="H63" s="75">
        <v>0.0144185</v>
      </c>
      <c r="I63" s="75">
        <v>0.0121626</v>
      </c>
      <c r="J63" s="75">
        <v>0.0247175</v>
      </c>
      <c r="K63" s="75">
        <v>31.3328276</v>
      </c>
      <c r="L63" s="75"/>
      <c r="M63" s="75"/>
    </row>
    <row r="64" spans="1:13" ht="12.75">
      <c r="A64" s="77"/>
      <c r="B64" s="72">
        <v>38307</v>
      </c>
      <c r="C64" s="75">
        <v>0.0020979</v>
      </c>
      <c r="D64" s="75">
        <v>4.905E-05</v>
      </c>
      <c r="E64" s="75">
        <v>0.0010599000000000001</v>
      </c>
      <c r="F64" s="75">
        <v>0.0040324</v>
      </c>
      <c r="G64" s="75">
        <v>0.0171649</v>
      </c>
      <c r="H64" s="75">
        <v>0.0230501</v>
      </c>
      <c r="I64" s="75">
        <v>0.0039834</v>
      </c>
      <c r="J64" s="75">
        <v>0.0675808</v>
      </c>
      <c r="K64" s="75">
        <v>34.8747995</v>
      </c>
      <c r="L64" s="75"/>
      <c r="M64" s="75"/>
    </row>
    <row r="65" spans="1:13" ht="12.75">
      <c r="A65" s="77"/>
      <c r="B65" s="72">
        <v>38313</v>
      </c>
      <c r="C65" s="75">
        <v>0.0024222000000000002</v>
      </c>
      <c r="D65" s="75">
        <v>4.905E-05</v>
      </c>
      <c r="E65" s="75">
        <v>0.0006866</v>
      </c>
      <c r="F65" s="75">
        <v>0.0037763000000000002</v>
      </c>
      <c r="G65" s="75">
        <v>0.0347222</v>
      </c>
      <c r="H65" s="75">
        <v>0.0174592</v>
      </c>
      <c r="I65" s="75">
        <v>0.0068959</v>
      </c>
      <c r="J65" s="75">
        <v>0.1077958</v>
      </c>
      <c r="K65" s="75">
        <v>27.5183965</v>
      </c>
      <c r="L65" s="75"/>
      <c r="M65" s="75"/>
    </row>
    <row r="66" spans="1:13" ht="12.75">
      <c r="A66" s="77"/>
      <c r="B66" s="72">
        <v>38319</v>
      </c>
      <c r="C66" s="75">
        <v>0.00019615</v>
      </c>
      <c r="D66" s="75">
        <v>4.905E-05</v>
      </c>
      <c r="E66" s="75">
        <v>7.9E-05</v>
      </c>
      <c r="F66" s="75">
        <v>0.002335</v>
      </c>
      <c r="G66" s="75">
        <v>0.0038444</v>
      </c>
      <c r="H66" s="75">
        <v>0.0062884</v>
      </c>
      <c r="I66" s="75">
        <v>0.0021279</v>
      </c>
      <c r="J66" s="75">
        <v>0.018342</v>
      </c>
      <c r="K66" s="75">
        <v>10.5169317</v>
      </c>
      <c r="L66" s="75"/>
      <c r="M66" s="75"/>
    </row>
    <row r="67" spans="1:13" ht="12.75">
      <c r="A67" s="77"/>
      <c r="B67" s="72">
        <v>38325</v>
      </c>
      <c r="C67" s="75">
        <v>0.0011888</v>
      </c>
      <c r="D67" s="75">
        <v>4.8E-05</v>
      </c>
      <c r="E67" s="75">
        <v>0.0003678</v>
      </c>
      <c r="F67" s="75">
        <v>0.0029372</v>
      </c>
      <c r="G67" s="75">
        <v>0.0094327</v>
      </c>
      <c r="H67" s="75">
        <v>0.0120901</v>
      </c>
      <c r="I67" s="75">
        <v>0.0059677</v>
      </c>
      <c r="J67" s="75">
        <v>0.0502794</v>
      </c>
      <c r="K67" s="75">
        <v>24.9478015</v>
      </c>
      <c r="L67" s="75"/>
      <c r="M67" s="75"/>
    </row>
    <row r="68" spans="1:13" ht="12.75">
      <c r="A68" s="77"/>
      <c r="B68" s="72">
        <v>38331</v>
      </c>
      <c r="C68" s="75">
        <v>0.0009782</v>
      </c>
      <c r="D68" s="75">
        <v>4.8E-05</v>
      </c>
      <c r="E68" s="75">
        <v>0.0004238</v>
      </c>
      <c r="F68" s="75">
        <v>0.0025534</v>
      </c>
      <c r="G68" s="75">
        <v>0.0137213</v>
      </c>
      <c r="H68" s="75">
        <v>0.011322500000000001</v>
      </c>
      <c r="I68" s="75">
        <v>0.016408</v>
      </c>
      <c r="J68" s="75">
        <v>0.0605464</v>
      </c>
      <c r="K68" s="75">
        <v>16.0188341</v>
      </c>
      <c r="L68" s="75"/>
      <c r="M68" s="75"/>
    </row>
    <row r="69" spans="1:13" ht="12.75">
      <c r="A69" s="77"/>
      <c r="B69" s="72">
        <v>38337</v>
      </c>
      <c r="C69" s="75">
        <v>0.0016898</v>
      </c>
      <c r="D69" s="75">
        <v>4.8E-05</v>
      </c>
      <c r="E69" s="75">
        <v>0.0005757000000000001</v>
      </c>
      <c r="F69" s="75">
        <v>0.0040967</v>
      </c>
      <c r="G69" s="75">
        <v>0.018806800000000002</v>
      </c>
      <c r="H69" s="75">
        <v>0.0338714</v>
      </c>
      <c r="I69" s="75">
        <v>0.0055946</v>
      </c>
      <c r="J69" s="75">
        <v>0.0828075</v>
      </c>
      <c r="K69" s="75">
        <v>35.182797</v>
      </c>
      <c r="L69" s="75"/>
      <c r="M69" s="75"/>
    </row>
    <row r="70" spans="1:13" ht="12.75">
      <c r="A70" s="78"/>
      <c r="B70" s="72">
        <v>38343</v>
      </c>
      <c r="C70" s="75">
        <v>0.0014873</v>
      </c>
      <c r="D70" s="75">
        <v>4.8E-05</v>
      </c>
      <c r="E70" s="75">
        <v>0.0001599</v>
      </c>
      <c r="F70" s="75">
        <v>0.002111</v>
      </c>
      <c r="G70" s="75">
        <v>0.0031078</v>
      </c>
      <c r="H70" s="75">
        <v>0.0078015</v>
      </c>
      <c r="I70" s="75">
        <v>0.0029079</v>
      </c>
      <c r="J70" s="75">
        <v>0.0140092</v>
      </c>
      <c r="K70" s="75">
        <v>12.79318</v>
      </c>
      <c r="L70" s="75"/>
      <c r="M70" s="75"/>
    </row>
    <row r="71" spans="1:13" ht="12.75">
      <c r="A71" s="78"/>
      <c r="B71" s="72">
        <v>38349</v>
      </c>
      <c r="C71" s="75">
        <v>0.0019777</v>
      </c>
      <c r="D71" s="75">
        <v>4.8E-05</v>
      </c>
      <c r="E71" s="75">
        <v>0.0004691</v>
      </c>
      <c r="F71" s="75">
        <v>0.0028306</v>
      </c>
      <c r="G71" s="75">
        <v>0.0105548</v>
      </c>
      <c r="H71" s="75">
        <v>0.0189028</v>
      </c>
      <c r="I71" s="75">
        <v>0.005528</v>
      </c>
      <c r="J71" s="75">
        <v>0.0405882</v>
      </c>
      <c r="K71" s="75">
        <v>40.7800602</v>
      </c>
      <c r="L71" s="75"/>
      <c r="M71" s="75"/>
    </row>
    <row r="72" spans="1:13" ht="12.75">
      <c r="A72" s="78"/>
      <c r="B72" s="6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</row>
    <row r="73" spans="1:13" ht="12.75">
      <c r="A73" s="78"/>
      <c r="B73" s="72" t="s">
        <v>29</v>
      </c>
      <c r="C73" s="80">
        <f aca="true" t="shared" si="0" ref="C73:K73">COUNTA(C11:C71)</f>
        <v>50</v>
      </c>
      <c r="D73" s="80">
        <f t="shared" si="0"/>
        <v>50</v>
      </c>
      <c r="E73" s="80">
        <f t="shared" si="0"/>
        <v>50</v>
      </c>
      <c r="F73" s="80">
        <f t="shared" si="0"/>
        <v>50</v>
      </c>
      <c r="G73" s="80">
        <f t="shared" si="0"/>
        <v>50</v>
      </c>
      <c r="H73" s="80">
        <f t="shared" si="0"/>
        <v>50</v>
      </c>
      <c r="I73" s="80">
        <f t="shared" si="0"/>
        <v>50</v>
      </c>
      <c r="J73" s="80">
        <f t="shared" si="0"/>
        <v>50</v>
      </c>
      <c r="K73" s="80">
        <f t="shared" si="0"/>
        <v>50</v>
      </c>
      <c r="L73" s="80"/>
      <c r="M73" s="80">
        <f>COUNTA(M11:M71)</f>
        <v>14</v>
      </c>
    </row>
    <row r="74" spans="1:13" ht="12.75">
      <c r="A74" s="78"/>
      <c r="B74" s="72" t="s">
        <v>30</v>
      </c>
      <c r="C74" s="80">
        <v>3</v>
      </c>
      <c r="D74" s="80">
        <v>50</v>
      </c>
      <c r="E74" s="80">
        <v>1</v>
      </c>
      <c r="F74" s="80">
        <v>1</v>
      </c>
      <c r="G74" s="80">
        <v>2</v>
      </c>
      <c r="H74" s="80">
        <v>0</v>
      </c>
      <c r="I74" s="80">
        <v>3</v>
      </c>
      <c r="J74" s="80">
        <v>0</v>
      </c>
      <c r="K74" s="80">
        <v>0</v>
      </c>
      <c r="L74" s="80"/>
      <c r="M74" s="80">
        <v>0</v>
      </c>
    </row>
    <row r="75" spans="1:13" ht="12.75">
      <c r="A75" s="78"/>
      <c r="B75" s="69" t="s">
        <v>31</v>
      </c>
      <c r="C75" s="80">
        <f aca="true" t="shared" si="1" ref="C75:K75">C74*100/C73</f>
        <v>6</v>
      </c>
      <c r="D75" s="80">
        <f t="shared" si="1"/>
        <v>100</v>
      </c>
      <c r="E75" s="80">
        <f t="shared" si="1"/>
        <v>2</v>
      </c>
      <c r="F75" s="80">
        <f t="shared" si="1"/>
        <v>2</v>
      </c>
      <c r="G75" s="80">
        <f t="shared" si="1"/>
        <v>4</v>
      </c>
      <c r="H75" s="80">
        <f t="shared" si="1"/>
        <v>0</v>
      </c>
      <c r="I75" s="80">
        <f t="shared" si="1"/>
        <v>6</v>
      </c>
      <c r="J75" s="80">
        <f t="shared" si="1"/>
        <v>0</v>
      </c>
      <c r="K75" s="80">
        <f t="shared" si="1"/>
        <v>0</v>
      </c>
      <c r="L75" s="80"/>
      <c r="M75" s="80">
        <f>M74*100/M73</f>
        <v>0</v>
      </c>
    </row>
    <row r="76" spans="1:13" ht="12.75">
      <c r="A76" s="78"/>
      <c r="B76" s="67" t="s">
        <v>9</v>
      </c>
      <c r="C76" s="76">
        <f>AVERAGE(C11:C71)</f>
        <v>0.0011716089999999999</v>
      </c>
      <c r="D76" s="76"/>
      <c r="E76" s="76">
        <f aca="true" t="shared" si="2" ref="E76:K76">AVERAGE(E11:E71)</f>
        <v>0.00028579</v>
      </c>
      <c r="F76" s="76">
        <f t="shared" si="2"/>
        <v>0.0031776210000000003</v>
      </c>
      <c r="G76" s="76">
        <f t="shared" si="2"/>
        <v>0.008172752</v>
      </c>
      <c r="H76" s="76">
        <f t="shared" si="2"/>
        <v>0.013252627999999999</v>
      </c>
      <c r="I76" s="76">
        <f t="shared" si="2"/>
        <v>0.006180345</v>
      </c>
      <c r="J76" s="76">
        <f t="shared" si="2"/>
        <v>0.03758366</v>
      </c>
      <c r="K76" s="76">
        <f t="shared" si="2"/>
        <v>29.407917476</v>
      </c>
      <c r="L76" s="76"/>
      <c r="M76" s="76">
        <f>AVERAGE(M11:M71)</f>
        <v>18.00231947142857</v>
      </c>
    </row>
    <row r="77" spans="1:13" ht="12.75">
      <c r="A77" s="78"/>
      <c r="B77" s="67" t="s">
        <v>11</v>
      </c>
      <c r="C77" s="74">
        <f aca="true" t="shared" si="3" ref="C77:K77">MIN(C11:C71)</f>
        <v>0.00019615</v>
      </c>
      <c r="D77" s="74">
        <f t="shared" si="3"/>
        <v>4.165E-05</v>
      </c>
      <c r="E77" s="74">
        <f t="shared" si="3"/>
        <v>2.45E-05</v>
      </c>
      <c r="F77" s="74">
        <f t="shared" si="3"/>
        <v>0.00087405</v>
      </c>
      <c r="G77" s="74">
        <f t="shared" si="3"/>
        <v>0.0009808500000000001</v>
      </c>
      <c r="H77" s="74">
        <f t="shared" si="3"/>
        <v>0.0021088</v>
      </c>
      <c r="I77" s="74">
        <f t="shared" si="3"/>
        <v>0.00049045</v>
      </c>
      <c r="J77" s="74">
        <f t="shared" si="3"/>
        <v>0.0041387</v>
      </c>
      <c r="K77" s="74">
        <f t="shared" si="3"/>
        <v>2.3128085</v>
      </c>
      <c r="L77" s="74"/>
      <c r="M77" s="74">
        <f>MIN(M11:M71)</f>
        <v>13.0780498</v>
      </c>
    </row>
    <row r="78" spans="1:13" ht="12.75">
      <c r="A78" s="78"/>
      <c r="B78" s="67" t="s">
        <v>12</v>
      </c>
      <c r="C78" s="74">
        <f aca="true" t="shared" si="4" ref="C78:K78">MAX(C11:C71)</f>
        <v>0.0030556</v>
      </c>
      <c r="D78" s="74">
        <f t="shared" si="4"/>
        <v>5.015E-05</v>
      </c>
      <c r="E78" s="74">
        <f t="shared" si="4"/>
        <v>0.0010599000000000001</v>
      </c>
      <c r="F78" s="74">
        <f t="shared" si="4"/>
        <v>0.0058252</v>
      </c>
      <c r="G78" s="74">
        <f t="shared" si="4"/>
        <v>0.0347222</v>
      </c>
      <c r="H78" s="74">
        <f t="shared" si="4"/>
        <v>0.0338714</v>
      </c>
      <c r="I78" s="74">
        <f t="shared" si="4"/>
        <v>0.024530800000000002</v>
      </c>
      <c r="J78" s="74">
        <f t="shared" si="4"/>
        <v>0.1077958</v>
      </c>
      <c r="K78" s="74">
        <f t="shared" si="4"/>
        <v>73.5640301</v>
      </c>
      <c r="L78" s="74"/>
      <c r="M78" s="74">
        <f>MAX(M11:M71)</f>
        <v>27.7032796</v>
      </c>
    </row>
    <row r="79" spans="1:13" ht="12.75">
      <c r="A79" s="69"/>
      <c r="B79" s="67" t="s">
        <v>13</v>
      </c>
      <c r="C79" s="74">
        <f aca="true" t="shared" si="5" ref="C79:K79">STDEVP(C11:C71)</f>
        <v>0.0005199833046060238</v>
      </c>
      <c r="D79" s="74">
        <f t="shared" si="5"/>
        <v>2.686943244656171E-06</v>
      </c>
      <c r="E79" s="74">
        <f t="shared" si="5"/>
        <v>0.00017727615096227686</v>
      </c>
      <c r="F79" s="74">
        <f t="shared" si="5"/>
        <v>0.000942468130818755</v>
      </c>
      <c r="G79" s="74">
        <f t="shared" si="5"/>
        <v>0.005284733726404389</v>
      </c>
      <c r="H79" s="74">
        <f t="shared" si="5"/>
        <v>0.006172145812731262</v>
      </c>
      <c r="I79" s="74">
        <f t="shared" si="5"/>
        <v>0.004675071658758292</v>
      </c>
      <c r="J79" s="74">
        <f t="shared" si="5"/>
        <v>0.02179679121593819</v>
      </c>
      <c r="K79" s="74">
        <f t="shared" si="5"/>
        <v>12.604779754530268</v>
      </c>
      <c r="L79" s="74"/>
      <c r="M79" s="74">
        <f>STDEVP(M11:M71)</f>
        <v>4.68780776463653</v>
      </c>
    </row>
    <row r="80" spans="2:13" ht="12.75">
      <c r="B80" s="5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13" s="82" customFormat="1" ht="12.75">
      <c r="A81" s="81" t="s">
        <v>20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</row>
    <row r="82" spans="1:13" s="82" customFormat="1" ht="12.75">
      <c r="A82" s="81" t="s">
        <v>21</v>
      </c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</row>
    <row r="83" spans="1:13" s="82" customFormat="1" ht="12.75">
      <c r="A83" s="81" t="s">
        <v>22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</row>
    <row r="84" spans="1:13" s="82" customFormat="1" ht="12.75">
      <c r="A84" s="81" t="s">
        <v>23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</row>
    <row r="85" spans="1:13" s="82" customFormat="1" ht="12.75">
      <c r="A85" s="81" t="s">
        <v>24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</row>
    <row r="86" spans="1:13" s="82" customFormat="1" ht="12.75">
      <c r="A86" s="81" t="s">
        <v>25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</row>
    <row r="87" spans="1:13" s="82" customFormat="1" ht="12.75">
      <c r="A87" s="81" t="s">
        <v>26</v>
      </c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</row>
    <row r="88" spans="1:13" s="82" customFormat="1" ht="12.75">
      <c r="A88" s="81" t="s">
        <v>27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</row>
    <row r="89" spans="1:13" s="82" customFormat="1" ht="12.75">
      <c r="A89" s="81" t="s">
        <v>28</v>
      </c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</row>
  </sheetData>
  <printOptions/>
  <pageMargins left="0.75" right="0.75" top="0.75" bottom="1.75" header="0.25" footer="0.25"/>
  <pageSetup fitToHeight="0" fitToWidth="1" horizontalDpi="600" verticalDpi="600" orientation="portrait" scale="77" r:id="rId1"/>
  <headerFooter alignWithMargins="0">
    <oddHeader>&amp;L&amp;"Arial,Bold"&amp;16Pennsylvania DEP Air Sampling Results</oddHeader>
    <oddFooter>&amp;LCodes
1=TSP flow rate &lt;39 CFM
2=TSP flow rate increase of 3 CFM
3=TSP flowrate &gt; 60 CFM
4=Sample time altered
5=Filter seal leak
6=Sampler lowered.  Expect higher data.
7=Average:Sample rerun due to high data for some metals.
8=Change to 48 hr sampling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9"/>
  <sheetViews>
    <sheetView workbookViewId="0" topLeftCell="A1">
      <selection activeCell="B4" sqref="B4"/>
    </sheetView>
  </sheetViews>
  <sheetFormatPr defaultColWidth="9.140625" defaultRowHeight="12.75"/>
  <cols>
    <col min="1" max="1" width="4.7109375" style="39" customWidth="1"/>
    <col min="2" max="7" width="9.7109375" style="39" customWidth="1"/>
    <col min="8" max="8" width="11.57421875" style="39" bestFit="1" customWidth="1"/>
    <col min="9" max="11" width="9.7109375" style="39" customWidth="1"/>
    <col min="12" max="12" width="4.7109375" style="56" customWidth="1"/>
    <col min="13" max="13" width="9.7109375" style="39" customWidth="1"/>
    <col min="14" max="16384" width="9.140625" style="39" customWidth="1"/>
  </cols>
  <sheetData>
    <row r="1" spans="1:4" ht="12.75">
      <c r="A1" s="92" t="s">
        <v>34</v>
      </c>
      <c r="B1" s="90"/>
      <c r="C1" s="91"/>
      <c r="D1" s="93" t="s">
        <v>35</v>
      </c>
    </row>
    <row r="2" spans="1:23" ht="12.75">
      <c r="A2" s="92" t="s">
        <v>36</v>
      </c>
      <c r="B2" s="90"/>
      <c r="C2" s="91"/>
      <c r="D2" s="94" t="s">
        <v>37</v>
      </c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</row>
    <row r="3" spans="1:23" ht="12.75">
      <c r="A3" s="92" t="s">
        <v>44</v>
      </c>
      <c r="B3" s="90"/>
      <c r="C3" s="91"/>
      <c r="D3" s="94" t="s">
        <v>38</v>
      </c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</row>
    <row r="4" spans="1:23" ht="12.75">
      <c r="A4" s="92" t="s">
        <v>47</v>
      </c>
      <c r="B4" s="90"/>
      <c r="C4" s="91"/>
      <c r="D4" s="94" t="s">
        <v>40</v>
      </c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</row>
    <row r="5" spans="1:23" ht="14.25">
      <c r="A5" s="92" t="s">
        <v>41</v>
      </c>
      <c r="B5" s="90"/>
      <c r="C5" s="91"/>
      <c r="D5" s="95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</row>
    <row r="6" spans="1:23" ht="12.75">
      <c r="A6" s="92" t="s">
        <v>42</v>
      </c>
      <c r="B6" s="90"/>
      <c r="C6" s="91"/>
      <c r="D6" s="95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</row>
    <row r="7" spans="1:23" ht="12.75">
      <c r="A7" s="96" t="s">
        <v>43</v>
      </c>
      <c r="B7" s="90"/>
      <c r="C7" s="91"/>
      <c r="D7" s="91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</row>
    <row r="8" spans="1:23" ht="12.75">
      <c r="A8" s="38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</row>
    <row r="9" spans="1:13" ht="12.75">
      <c r="A9" s="38"/>
      <c r="B9" s="40"/>
      <c r="C9" s="41"/>
      <c r="D9" s="41"/>
      <c r="E9" s="41"/>
      <c r="F9" s="41"/>
      <c r="G9" s="41"/>
      <c r="H9" s="41"/>
      <c r="I9" s="41"/>
      <c r="J9" s="41"/>
      <c r="K9" s="42"/>
      <c r="L9" s="42"/>
      <c r="M9" s="42"/>
    </row>
    <row r="10" spans="1:13" ht="12.75">
      <c r="A10" s="43" t="s">
        <v>19</v>
      </c>
      <c r="B10" s="43" t="s">
        <v>0</v>
      </c>
      <c r="C10" s="43" t="s">
        <v>1</v>
      </c>
      <c r="D10" s="44" t="s">
        <v>2</v>
      </c>
      <c r="E10" s="44" t="s">
        <v>3</v>
      </c>
      <c r="F10" s="44" t="s">
        <v>4</v>
      </c>
      <c r="G10" s="45" t="s">
        <v>5</v>
      </c>
      <c r="H10" s="46" t="s">
        <v>15</v>
      </c>
      <c r="I10" s="45" t="s">
        <v>6</v>
      </c>
      <c r="J10" s="44" t="s">
        <v>7</v>
      </c>
      <c r="K10" s="44" t="s">
        <v>8</v>
      </c>
      <c r="L10" s="44" t="s">
        <v>19</v>
      </c>
      <c r="M10" s="44" t="s">
        <v>10</v>
      </c>
    </row>
    <row r="11" spans="1:13" ht="12.75">
      <c r="A11" s="46"/>
      <c r="B11" s="49">
        <v>37623</v>
      </c>
      <c r="C11" s="47">
        <v>0.0007104</v>
      </c>
      <c r="D11" s="47">
        <v>4.5499999999999995E-05</v>
      </c>
      <c r="E11" s="47">
        <v>0.0001719</v>
      </c>
      <c r="F11" s="47">
        <v>0.0018378000000000001</v>
      </c>
      <c r="G11" s="47">
        <v>0.0034861000000000002</v>
      </c>
      <c r="H11" s="47">
        <v>0.0043582000000000004</v>
      </c>
      <c r="I11" s="47">
        <v>0.0372219</v>
      </c>
      <c r="J11" s="47">
        <v>0.0414992</v>
      </c>
      <c r="K11" s="48">
        <v>15.6734362</v>
      </c>
      <c r="L11" s="47"/>
      <c r="M11" s="48">
        <v>11.6048687</v>
      </c>
    </row>
    <row r="12" spans="1:13" ht="12.75">
      <c r="A12" s="46"/>
      <c r="B12" s="49">
        <v>37629</v>
      </c>
      <c r="C12" s="47">
        <v>0.0009856</v>
      </c>
      <c r="D12" s="47">
        <v>4.285E-05</v>
      </c>
      <c r="E12" s="47">
        <v>0.0002285</v>
      </c>
      <c r="F12" s="47">
        <v>0.0031711</v>
      </c>
      <c r="G12" s="47">
        <v>0.010199</v>
      </c>
      <c r="H12" s="47">
        <v>0.027597200000000002</v>
      </c>
      <c r="I12" s="47">
        <v>0.0040186</v>
      </c>
      <c r="J12" s="47">
        <v>0.0646221</v>
      </c>
      <c r="K12" s="48">
        <v>31.4254112</v>
      </c>
      <c r="L12" s="47"/>
      <c r="M12" s="48">
        <v>16.1099529</v>
      </c>
    </row>
    <row r="13" spans="1:13" ht="12.75">
      <c r="A13" s="46"/>
      <c r="B13" s="49">
        <v>37635</v>
      </c>
      <c r="C13" s="47">
        <v>0.0009196</v>
      </c>
      <c r="D13" s="47">
        <v>4.415E-05</v>
      </c>
      <c r="E13" s="47">
        <v>0.0003114</v>
      </c>
      <c r="F13" s="47">
        <v>0.0024963</v>
      </c>
      <c r="G13" s="47">
        <v>0.0093157</v>
      </c>
      <c r="H13" s="47">
        <v>0.0166402</v>
      </c>
      <c r="I13" s="47">
        <v>0.0046713</v>
      </c>
      <c r="J13" s="47">
        <v>0.0415735</v>
      </c>
      <c r="K13" s="48">
        <v>43.1575635</v>
      </c>
      <c r="L13" s="47"/>
      <c r="M13" s="48">
        <v>27.9999535</v>
      </c>
    </row>
    <row r="14" spans="1:13" ht="12.75">
      <c r="A14" s="46"/>
      <c r="B14" s="49">
        <v>37641</v>
      </c>
      <c r="C14" s="47">
        <v>0.0008428</v>
      </c>
      <c r="D14" s="47">
        <v>4.285E-05</v>
      </c>
      <c r="E14" s="47">
        <v>0.00040710000000000003</v>
      </c>
      <c r="F14" s="47">
        <v>0.0021688000000000002</v>
      </c>
      <c r="G14" s="47">
        <v>0.0069041</v>
      </c>
      <c r="H14" s="47">
        <v>0.0116726</v>
      </c>
      <c r="I14" s="47">
        <v>0.002276</v>
      </c>
      <c r="J14" s="47">
        <v>0.0265473</v>
      </c>
      <c r="K14" s="48">
        <v>36.6629797</v>
      </c>
      <c r="L14" s="47"/>
      <c r="M14" s="48">
        <v>18.6191137</v>
      </c>
    </row>
    <row r="15" spans="1:13" ht="12.75">
      <c r="A15" s="46"/>
      <c r="B15" s="49">
        <v>37647</v>
      </c>
      <c r="C15" s="47">
        <v>0.0011089000000000001</v>
      </c>
      <c r="D15" s="47">
        <v>4.905E-05</v>
      </c>
      <c r="E15" s="47">
        <v>0.0004959</v>
      </c>
      <c r="F15" s="47">
        <v>0.002542</v>
      </c>
      <c r="G15" s="47">
        <v>0.0106913</v>
      </c>
      <c r="H15" s="47">
        <v>0.0134976</v>
      </c>
      <c r="I15" s="47">
        <v>0.0069314</v>
      </c>
      <c r="J15" s="47">
        <v>0.0547044</v>
      </c>
      <c r="K15" s="48">
        <v>43.3210403</v>
      </c>
      <c r="L15" s="47"/>
      <c r="M15" s="48">
        <v>22.4398813</v>
      </c>
    </row>
    <row r="16" spans="1:13" ht="12.75">
      <c r="A16" s="46"/>
      <c r="B16" s="49">
        <v>37653</v>
      </c>
      <c r="C16" s="47">
        <v>0.0009318</v>
      </c>
      <c r="D16" s="47">
        <v>4.905E-05</v>
      </c>
      <c r="E16" s="47">
        <v>0.0002343</v>
      </c>
      <c r="F16" s="47">
        <v>0.0009808500000000001</v>
      </c>
      <c r="G16" s="47">
        <v>0.0039125</v>
      </c>
      <c r="H16" s="47">
        <v>0.0023731</v>
      </c>
      <c r="I16" s="47">
        <v>0.0038444</v>
      </c>
      <c r="J16" s="47">
        <v>0.0204018</v>
      </c>
      <c r="K16" s="48">
        <v>21.8239958</v>
      </c>
      <c r="L16" s="47"/>
      <c r="M16" s="48">
        <v>16.1954925</v>
      </c>
    </row>
    <row r="17" spans="1:13" ht="12.75">
      <c r="A17" s="46"/>
      <c r="B17" s="49">
        <v>37659</v>
      </c>
      <c r="C17" s="47">
        <v>0.0011641</v>
      </c>
      <c r="D17" s="47">
        <v>4.85E-05</v>
      </c>
      <c r="E17" s="47">
        <v>0.0002614</v>
      </c>
      <c r="F17" s="47">
        <v>0.0021342</v>
      </c>
      <c r="G17" s="47">
        <v>0.0057127</v>
      </c>
      <c r="H17" s="47">
        <v>0.0054917</v>
      </c>
      <c r="I17" s="47">
        <v>0.0027054</v>
      </c>
      <c r="J17" s="47">
        <v>0.0220207</v>
      </c>
      <c r="K17" s="48">
        <v>29.1022542</v>
      </c>
      <c r="L17" s="47"/>
      <c r="M17" s="48">
        <v>21.0142217</v>
      </c>
    </row>
    <row r="18" spans="1:13" ht="12.75">
      <c r="A18" s="107">
        <v>2</v>
      </c>
      <c r="B18" s="49">
        <v>37665</v>
      </c>
      <c r="C18" s="47"/>
      <c r="D18" s="47"/>
      <c r="E18" s="47"/>
      <c r="F18" s="47"/>
      <c r="G18" s="47"/>
      <c r="H18" s="47"/>
      <c r="I18" s="47"/>
      <c r="J18" s="47"/>
      <c r="K18" s="48"/>
      <c r="L18" s="47"/>
      <c r="M18" s="48"/>
    </row>
    <row r="19" spans="1:13" ht="12.75">
      <c r="A19" s="46"/>
      <c r="B19" s="49">
        <v>37671</v>
      </c>
      <c r="C19" s="47"/>
      <c r="D19" s="47"/>
      <c r="E19" s="47"/>
      <c r="F19" s="47"/>
      <c r="G19" s="47"/>
      <c r="H19" s="47"/>
      <c r="I19" s="47"/>
      <c r="J19" s="47"/>
      <c r="K19" s="48"/>
      <c r="L19" s="47"/>
      <c r="M19" s="48"/>
    </row>
    <row r="20" spans="1:13" ht="12.75">
      <c r="A20" s="46"/>
      <c r="B20" s="49">
        <v>37677</v>
      </c>
      <c r="C20" s="47"/>
      <c r="D20" s="47"/>
      <c r="E20" s="47"/>
      <c r="F20" s="47"/>
      <c r="G20" s="47"/>
      <c r="H20" s="47"/>
      <c r="I20" s="47"/>
      <c r="J20" s="47"/>
      <c r="K20" s="48"/>
      <c r="L20" s="47"/>
      <c r="M20" s="48"/>
    </row>
    <row r="21" spans="1:13" ht="12.75">
      <c r="A21" s="46"/>
      <c r="B21" s="49">
        <v>37683</v>
      </c>
      <c r="C21" s="47"/>
      <c r="D21" s="47"/>
      <c r="E21" s="47"/>
      <c r="F21" s="47"/>
      <c r="G21" s="47"/>
      <c r="H21" s="47"/>
      <c r="I21" s="47"/>
      <c r="J21" s="47"/>
      <c r="K21" s="48"/>
      <c r="L21" s="47"/>
      <c r="M21" s="48"/>
    </row>
    <row r="22" spans="1:13" ht="12.75">
      <c r="A22" s="46"/>
      <c r="B22" s="49">
        <v>37689</v>
      </c>
      <c r="C22" s="47">
        <v>0.0015965</v>
      </c>
      <c r="D22" s="47">
        <v>4.695E-05</v>
      </c>
      <c r="E22" s="47">
        <v>0.0003574</v>
      </c>
      <c r="F22" s="47">
        <v>0.0041138</v>
      </c>
      <c r="G22" s="47">
        <v>0.0134293</v>
      </c>
      <c r="H22" s="47">
        <v>0.019157999999999998</v>
      </c>
      <c r="I22" s="47">
        <v>0.0045651</v>
      </c>
      <c r="J22" s="47">
        <v>0.0663955</v>
      </c>
      <c r="K22" s="48">
        <v>37.0428798</v>
      </c>
      <c r="L22" s="47"/>
      <c r="M22" s="48">
        <v>20.9891025</v>
      </c>
    </row>
    <row r="23" spans="1:13" ht="12.75">
      <c r="A23" s="46"/>
      <c r="B23" s="49">
        <v>37695</v>
      </c>
      <c r="C23" s="47">
        <v>0.0012101</v>
      </c>
      <c r="D23" s="47">
        <v>4.8E-05</v>
      </c>
      <c r="E23" s="47">
        <v>0.0002719</v>
      </c>
      <c r="F23" s="47">
        <v>0.0038008</v>
      </c>
      <c r="G23" s="47">
        <v>0.0084252</v>
      </c>
      <c r="H23" s="47">
        <v>0.011322500000000001</v>
      </c>
      <c r="I23" s="47">
        <v>0.0104589</v>
      </c>
      <c r="J23" s="47">
        <v>0.0276345</v>
      </c>
      <c r="K23" s="48">
        <v>35.4493343</v>
      </c>
      <c r="L23" s="47"/>
      <c r="M23" s="48">
        <v>18.3326236</v>
      </c>
    </row>
    <row r="24" spans="1:13" ht="12.75">
      <c r="A24" s="46"/>
      <c r="B24" s="49">
        <v>37701</v>
      </c>
      <c r="C24" s="47">
        <v>0.0010075</v>
      </c>
      <c r="D24" s="47">
        <v>4.8E-05</v>
      </c>
      <c r="E24" s="47">
        <v>0.0002452</v>
      </c>
      <c r="F24" s="47">
        <v>0.0029079</v>
      </c>
      <c r="G24" s="47">
        <v>0.0058158</v>
      </c>
      <c r="H24" s="47">
        <v>0.016503900000000002</v>
      </c>
      <c r="I24" s="47">
        <v>0.0067167</v>
      </c>
      <c r="J24" s="47">
        <v>0.0390529</v>
      </c>
      <c r="K24" s="48">
        <v>30.6516801</v>
      </c>
      <c r="L24" s="47"/>
      <c r="M24" s="48">
        <v>19.5294987</v>
      </c>
    </row>
    <row r="25" spans="1:13" ht="12.75">
      <c r="A25" s="46"/>
      <c r="B25" s="49">
        <v>37707</v>
      </c>
      <c r="C25" s="47">
        <v>0.0009502</v>
      </c>
      <c r="D25" s="47">
        <v>5.015E-05</v>
      </c>
      <c r="E25" s="47">
        <v>0.0001672</v>
      </c>
      <c r="F25" s="47">
        <v>0.0031599</v>
      </c>
      <c r="G25" s="47">
        <v>0.0059492</v>
      </c>
      <c r="H25" s="47">
        <v>0.0141444</v>
      </c>
      <c r="I25" s="47">
        <v>0.0069217</v>
      </c>
      <c r="J25" s="47">
        <v>0.0333044</v>
      </c>
      <c r="K25" s="48">
        <v>40.6831373</v>
      </c>
      <c r="L25" s="47"/>
      <c r="M25" s="48">
        <v>17.5444376</v>
      </c>
    </row>
    <row r="26" spans="1:13" ht="12.75">
      <c r="A26" s="46"/>
      <c r="B26" s="49">
        <v>37713</v>
      </c>
      <c r="C26" s="47"/>
      <c r="D26" s="47"/>
      <c r="E26" s="47"/>
      <c r="F26" s="47"/>
      <c r="G26" s="47"/>
      <c r="H26" s="47"/>
      <c r="I26" s="47"/>
      <c r="J26" s="47"/>
      <c r="K26" s="48"/>
      <c r="L26" s="47"/>
      <c r="M26" s="48"/>
    </row>
    <row r="27" spans="1:13" ht="12.75">
      <c r="A27" s="46"/>
      <c r="B27" s="49">
        <v>37719</v>
      </c>
      <c r="C27" s="47">
        <v>0.00018985</v>
      </c>
      <c r="D27" s="47">
        <v>4.745E-05</v>
      </c>
      <c r="E27" s="47">
        <v>0.000261</v>
      </c>
      <c r="F27" s="47">
        <v>0.0009492</v>
      </c>
      <c r="G27" s="47">
        <v>0.0045009</v>
      </c>
      <c r="H27" s="47">
        <v>0.0039498</v>
      </c>
      <c r="I27" s="47">
        <v>0.0027316000000000003</v>
      </c>
      <c r="J27" s="47">
        <v>0.0148051</v>
      </c>
      <c r="K27" s="48">
        <v>12.1815703</v>
      </c>
      <c r="L27" s="47"/>
      <c r="M27" s="48">
        <v>7.3564031</v>
      </c>
    </row>
    <row r="28" spans="1:13" ht="12.75">
      <c r="A28" s="46"/>
      <c r="B28" s="49">
        <v>37725</v>
      </c>
      <c r="C28" s="47">
        <v>0.0001748</v>
      </c>
      <c r="D28" s="47">
        <v>4.37E-05</v>
      </c>
      <c r="E28" s="47">
        <v>6.31E-05</v>
      </c>
      <c r="F28" s="47">
        <v>0.0018015</v>
      </c>
      <c r="G28" s="47">
        <v>0.00087405</v>
      </c>
      <c r="H28" s="47">
        <v>0.0045717</v>
      </c>
      <c r="I28" s="47">
        <v>0.000437</v>
      </c>
      <c r="J28" s="47">
        <v>0.0071136</v>
      </c>
      <c r="K28" s="48">
        <v>13.5717137</v>
      </c>
      <c r="L28" s="47"/>
      <c r="M28" s="48">
        <v>30.8011993</v>
      </c>
    </row>
    <row r="29" spans="1:13" ht="12.75">
      <c r="A29" s="46"/>
      <c r="B29" s="49">
        <v>37731</v>
      </c>
      <c r="C29" s="47">
        <v>0.0006354</v>
      </c>
      <c r="D29" s="47">
        <v>4.745E-05</v>
      </c>
      <c r="E29" s="47">
        <v>0.0001187</v>
      </c>
      <c r="F29" s="47">
        <v>0.0009492</v>
      </c>
      <c r="G29" s="47">
        <v>0.0052497</v>
      </c>
      <c r="H29" s="47">
        <v>0.0115989</v>
      </c>
      <c r="I29" s="47">
        <v>0.0045615000000000005</v>
      </c>
      <c r="J29" s="47">
        <v>0.0255048</v>
      </c>
      <c r="K29" s="48">
        <v>36.9138493</v>
      </c>
      <c r="L29" s="47"/>
      <c r="M29" s="48">
        <v>17.5490096</v>
      </c>
    </row>
    <row r="30" spans="1:13" ht="12.75">
      <c r="A30" s="46"/>
      <c r="B30" s="49">
        <v>37737</v>
      </c>
      <c r="C30" s="47">
        <v>0.0011103</v>
      </c>
      <c r="D30" s="47">
        <v>4.96E-05</v>
      </c>
      <c r="E30" s="47">
        <v>0.0001598</v>
      </c>
      <c r="F30" s="47">
        <v>0.00099185</v>
      </c>
      <c r="G30" s="47">
        <v>0.0214052</v>
      </c>
      <c r="H30" s="47">
        <v>0.0063976</v>
      </c>
      <c r="I30" s="47">
        <v>0.0018928</v>
      </c>
      <c r="J30" s="47">
        <v>0.0162254</v>
      </c>
      <c r="K30" s="48">
        <v>24.9621764</v>
      </c>
      <c r="L30" s="47"/>
      <c r="M30" s="48">
        <v>12.319056</v>
      </c>
    </row>
    <row r="31" spans="1:13" ht="12.75">
      <c r="A31" s="46"/>
      <c r="B31" s="49">
        <v>37743</v>
      </c>
      <c r="C31" s="47">
        <v>0.0006683</v>
      </c>
      <c r="D31" s="47">
        <v>4.85E-05</v>
      </c>
      <c r="E31" s="47">
        <v>0.000194</v>
      </c>
      <c r="F31" s="47">
        <v>0.0026569000000000002</v>
      </c>
      <c r="G31" s="47">
        <v>0.0059848</v>
      </c>
      <c r="H31" s="47">
        <v>0.0179464</v>
      </c>
      <c r="I31" s="47">
        <v>0.0038022</v>
      </c>
      <c r="J31" s="47">
        <v>0.0244459</v>
      </c>
      <c r="K31" s="48">
        <v>55.5098552</v>
      </c>
      <c r="L31" s="47"/>
      <c r="M31" s="48">
        <v>20.902949800000002</v>
      </c>
    </row>
    <row r="32" spans="1:13" ht="12.75">
      <c r="A32" s="46"/>
      <c r="B32" s="49">
        <v>37749</v>
      </c>
      <c r="C32" s="47">
        <v>0.0011641</v>
      </c>
      <c r="D32" s="47">
        <v>4.85E-05</v>
      </c>
      <c r="E32" s="47">
        <v>0.00036920000000000003</v>
      </c>
      <c r="F32" s="47">
        <v>0.0024737</v>
      </c>
      <c r="G32" s="47">
        <v>0.0067312000000000006</v>
      </c>
      <c r="H32" s="47">
        <v>0.011640900000000001</v>
      </c>
      <c r="I32" s="47">
        <v>0.0061223</v>
      </c>
      <c r="J32" s="47">
        <v>0.037153900000000004</v>
      </c>
      <c r="K32" s="48">
        <v>46.3480345</v>
      </c>
      <c r="L32" s="47"/>
      <c r="M32" s="48">
        <v>23.2660844</v>
      </c>
    </row>
    <row r="33" spans="1:13" ht="12.75">
      <c r="A33" s="46"/>
      <c r="B33" s="49">
        <v>37755</v>
      </c>
      <c r="C33" s="47">
        <v>0.0007075</v>
      </c>
      <c r="D33" s="47">
        <v>4.6E-05</v>
      </c>
      <c r="E33" s="47">
        <v>0.0002197</v>
      </c>
      <c r="F33" s="47">
        <v>0.0029247</v>
      </c>
      <c r="G33" s="47">
        <v>0.0090218</v>
      </c>
      <c r="H33" s="47">
        <v>0.0160002</v>
      </c>
      <c r="I33" s="47">
        <v>0.0054075</v>
      </c>
      <c r="J33" s="47">
        <v>0.0236324</v>
      </c>
      <c r="K33" s="48">
        <v>54.9175921</v>
      </c>
      <c r="L33" s="47"/>
      <c r="M33" s="48">
        <v>24.4917996</v>
      </c>
    </row>
    <row r="34" spans="1:13" ht="12.75">
      <c r="A34" s="46"/>
      <c r="B34" s="49">
        <v>37761</v>
      </c>
      <c r="C34" s="47">
        <v>0.0015495</v>
      </c>
      <c r="D34" s="47">
        <v>4.695E-05</v>
      </c>
      <c r="E34" s="47">
        <v>0.0001878</v>
      </c>
      <c r="F34" s="47">
        <v>0.0024234</v>
      </c>
      <c r="G34" s="47">
        <v>0.010893700000000001</v>
      </c>
      <c r="H34" s="47">
        <v>0.0103303</v>
      </c>
      <c r="I34" s="47">
        <v>0.007166</v>
      </c>
      <c r="J34" s="47">
        <v>0.0268587</v>
      </c>
      <c r="K34" s="48">
        <v>33.6516302</v>
      </c>
      <c r="L34" s="47"/>
      <c r="M34" s="48">
        <v>21.2124392</v>
      </c>
    </row>
    <row r="35" spans="1:13" ht="12.75">
      <c r="A35" s="46"/>
      <c r="B35" s="49">
        <v>37767</v>
      </c>
      <c r="C35" s="47">
        <v>0.0004821</v>
      </c>
      <c r="D35" s="47">
        <v>5.015E-05</v>
      </c>
      <c r="E35" s="47">
        <v>0.0001003</v>
      </c>
      <c r="F35" s="47">
        <v>0.00100315</v>
      </c>
      <c r="G35" s="47">
        <v>0.00100315</v>
      </c>
      <c r="H35" s="47">
        <v>0.0020453</v>
      </c>
      <c r="I35" s="47">
        <v>0.0017667</v>
      </c>
      <c r="J35" s="47">
        <v>0.0169532</v>
      </c>
      <c r="K35" s="48">
        <v>10.8674134</v>
      </c>
      <c r="L35" s="47"/>
      <c r="M35" s="48">
        <v>12.4942084</v>
      </c>
    </row>
    <row r="36" spans="1:13" ht="12.75">
      <c r="A36" s="46"/>
      <c r="B36" s="49">
        <v>37773</v>
      </c>
      <c r="C36" s="47">
        <v>0.0007868</v>
      </c>
      <c r="D36" s="47">
        <v>4.85E-05</v>
      </c>
      <c r="E36" s="47">
        <v>0.0002425</v>
      </c>
      <c r="F36" s="47">
        <v>0.0028024</v>
      </c>
      <c r="G36" s="47">
        <v>0.009196900000000001</v>
      </c>
      <c r="H36" s="47">
        <v>0.014357100000000001</v>
      </c>
      <c r="I36" s="47">
        <v>0.0023469999999999997</v>
      </c>
      <c r="J36" s="47">
        <v>0.0563614</v>
      </c>
      <c r="K36" s="48">
        <v>25.94951</v>
      </c>
      <c r="L36" s="47"/>
      <c r="M36" s="48">
        <v>14.3192533</v>
      </c>
    </row>
    <row r="37" spans="1:13" ht="12.75">
      <c r="A37" s="46"/>
      <c r="B37" s="49">
        <v>37779</v>
      </c>
      <c r="C37" s="47">
        <v>0.0002153</v>
      </c>
      <c r="D37" s="47">
        <v>5.385E-05</v>
      </c>
      <c r="E37" s="47">
        <v>0.0001286</v>
      </c>
      <c r="F37" s="47">
        <v>0.0010765500000000001</v>
      </c>
      <c r="G37" s="47">
        <v>0.0010765500000000001</v>
      </c>
      <c r="H37" s="47">
        <v>0.0014414</v>
      </c>
      <c r="I37" s="47">
        <v>0.001238</v>
      </c>
      <c r="J37" s="47">
        <v>0.0068151</v>
      </c>
      <c r="K37" s="48"/>
      <c r="L37" s="47"/>
      <c r="M37" s="48">
        <v>25.716758</v>
      </c>
    </row>
    <row r="38" spans="1:13" ht="12.75">
      <c r="A38" s="46"/>
      <c r="B38" s="49">
        <v>37785</v>
      </c>
      <c r="C38" s="47"/>
      <c r="D38" s="47"/>
      <c r="E38" s="47"/>
      <c r="F38" s="47"/>
      <c r="G38" s="47"/>
      <c r="H38" s="47"/>
      <c r="I38" s="47"/>
      <c r="J38" s="47"/>
      <c r="K38" s="48"/>
      <c r="L38" s="47"/>
      <c r="M38" s="48">
        <v>26.9121734</v>
      </c>
    </row>
    <row r="39" spans="1:13" ht="12.75">
      <c r="A39" s="46"/>
      <c r="B39" s="49">
        <v>37791</v>
      </c>
      <c r="C39" s="47">
        <v>0.0008378</v>
      </c>
      <c r="D39" s="47">
        <v>4.6E-05</v>
      </c>
      <c r="E39" s="47">
        <v>0.0001762</v>
      </c>
      <c r="F39" s="47">
        <v>0.0022299</v>
      </c>
      <c r="G39" s="47">
        <v>0.0047357</v>
      </c>
      <c r="H39" s="47">
        <v>0.0050933</v>
      </c>
      <c r="I39" s="47">
        <v>0.0056655</v>
      </c>
      <c r="J39" s="47">
        <v>0.030667</v>
      </c>
      <c r="K39" s="48">
        <v>28.8636647</v>
      </c>
      <c r="L39" s="47"/>
      <c r="M39" s="48">
        <v>23.050062</v>
      </c>
    </row>
    <row r="40" spans="1:13" ht="12.75">
      <c r="A40" s="46"/>
      <c r="B40" s="49">
        <v>37797</v>
      </c>
      <c r="C40" s="47">
        <v>0.0024991</v>
      </c>
      <c r="D40" s="47">
        <v>4.695E-05</v>
      </c>
      <c r="E40" s="47">
        <v>0.0004409</v>
      </c>
      <c r="F40" s="47">
        <v>0.0041217</v>
      </c>
      <c r="G40" s="47">
        <v>0.0239474</v>
      </c>
      <c r="H40" s="47">
        <v>0.0307091</v>
      </c>
      <c r="I40" s="47">
        <v>0.0035321000000000003</v>
      </c>
      <c r="J40" s="47">
        <v>0.0844265</v>
      </c>
      <c r="K40" s="48">
        <v>73.3031636</v>
      </c>
      <c r="L40" s="47"/>
      <c r="M40" s="48">
        <v>65.6929802</v>
      </c>
    </row>
    <row r="41" spans="1:13" ht="12.75">
      <c r="A41" s="46"/>
      <c r="B41" s="49">
        <v>37803</v>
      </c>
      <c r="C41" s="47">
        <v>0.0013811000000000001</v>
      </c>
      <c r="D41" s="47">
        <v>5.075E-05</v>
      </c>
      <c r="E41" s="47">
        <v>0.0002339</v>
      </c>
      <c r="F41" s="47">
        <v>0.0040474000000000005</v>
      </c>
      <c r="G41" s="47">
        <v>0.0100848</v>
      </c>
      <c r="H41" s="47">
        <v>0.045558999999999995</v>
      </c>
      <c r="I41" s="47">
        <v>0.0063023</v>
      </c>
      <c r="J41" s="47">
        <v>0.0461678</v>
      </c>
      <c r="K41" s="48">
        <v>49.8882491</v>
      </c>
      <c r="L41" s="47"/>
      <c r="M41" s="48">
        <v>31.2647117</v>
      </c>
    </row>
    <row r="42" spans="1:13" ht="12.75">
      <c r="A42" s="46"/>
      <c r="B42" s="49">
        <v>37809</v>
      </c>
      <c r="C42" s="47">
        <v>0.0014057</v>
      </c>
      <c r="D42" s="47">
        <v>5.13E-05</v>
      </c>
      <c r="E42" s="47">
        <v>0.0002424</v>
      </c>
      <c r="F42" s="47">
        <v>0.0051523</v>
      </c>
      <c r="G42" s="47">
        <v>0.0129336</v>
      </c>
      <c r="H42" s="47">
        <v>0.0259698</v>
      </c>
      <c r="I42" s="47">
        <v>0.007402</v>
      </c>
      <c r="J42" s="47">
        <v>0.0607673</v>
      </c>
      <c r="K42" s="48">
        <v>40.4887311</v>
      </c>
      <c r="L42" s="47"/>
      <c r="M42" s="48">
        <v>26.8508701</v>
      </c>
    </row>
    <row r="43" spans="1:13" ht="12.75">
      <c r="A43" s="46"/>
      <c r="B43" s="49">
        <v>37815</v>
      </c>
      <c r="C43" s="47"/>
      <c r="D43" s="47"/>
      <c r="E43" s="47"/>
      <c r="F43" s="47"/>
      <c r="G43" s="47"/>
      <c r="H43" s="47"/>
      <c r="I43" s="47"/>
      <c r="J43" s="47"/>
      <c r="K43" s="48"/>
      <c r="L43" s="47"/>
      <c r="M43" s="48">
        <v>18.8201304</v>
      </c>
    </row>
    <row r="44" spans="1:13" ht="12.75">
      <c r="A44" s="46"/>
      <c r="B44" s="49">
        <v>37821</v>
      </c>
      <c r="C44" s="47">
        <v>0.0013758</v>
      </c>
      <c r="D44" s="47">
        <v>4.6450000000000004E-05</v>
      </c>
      <c r="E44" s="47">
        <v>0.0001652</v>
      </c>
      <c r="F44" s="47">
        <v>0.0036808</v>
      </c>
      <c r="G44" s="47">
        <v>0.0064298</v>
      </c>
      <c r="H44" s="47">
        <v>0.0128234</v>
      </c>
      <c r="I44" s="47">
        <v>0.0048681</v>
      </c>
      <c r="J44" s="47">
        <v>0.0315009</v>
      </c>
      <c r="K44" s="48">
        <v>33.5555223</v>
      </c>
      <c r="L44" s="47"/>
      <c r="M44" s="48">
        <v>27.3719486</v>
      </c>
    </row>
    <row r="45" spans="1:13" ht="12.75">
      <c r="A45" s="46"/>
      <c r="B45" s="49">
        <v>37827</v>
      </c>
      <c r="C45" s="47">
        <v>0.0012013</v>
      </c>
      <c r="D45" s="47">
        <v>4.96E-05</v>
      </c>
      <c r="E45" s="47">
        <v>0.0002369</v>
      </c>
      <c r="F45" s="47">
        <v>0.0037195</v>
      </c>
      <c r="G45" s="47">
        <v>0.0070616</v>
      </c>
      <c r="H45" s="47">
        <v>0.0155724</v>
      </c>
      <c r="I45" s="47">
        <v>0.0063094</v>
      </c>
      <c r="J45" s="47">
        <v>0.032037500000000003</v>
      </c>
      <c r="K45" s="48">
        <v>43.8077931</v>
      </c>
      <c r="L45" s="47"/>
      <c r="M45" s="48">
        <v>28.5980157</v>
      </c>
    </row>
    <row r="46" spans="1:13" ht="12.75">
      <c r="A46" s="46"/>
      <c r="B46" s="49">
        <v>37833</v>
      </c>
      <c r="C46" s="47">
        <v>0.0009409</v>
      </c>
      <c r="D46" s="47">
        <v>4.8E-05</v>
      </c>
      <c r="E46" s="47">
        <v>0.0001919</v>
      </c>
      <c r="F46" s="47">
        <v>0.003417</v>
      </c>
      <c r="G46" s="47">
        <v>0.0051921</v>
      </c>
      <c r="H46" s="47">
        <v>0.012282</v>
      </c>
      <c r="I46" s="47">
        <v>0.0082893</v>
      </c>
      <c r="J46" s="47">
        <v>0.030705</v>
      </c>
      <c r="K46" s="48">
        <v>33.3170436</v>
      </c>
      <c r="L46" s="47"/>
      <c r="M46" s="48">
        <v>23.6017922</v>
      </c>
    </row>
    <row r="47" spans="1:13" ht="12.75">
      <c r="A47" s="46"/>
      <c r="B47" s="49">
        <v>37839</v>
      </c>
      <c r="C47" s="47">
        <v>0.0010368</v>
      </c>
      <c r="D47" s="47">
        <v>4.8E-05</v>
      </c>
      <c r="E47" s="47">
        <v>9.6E-05</v>
      </c>
      <c r="F47" s="47">
        <v>0.0023615</v>
      </c>
      <c r="G47" s="47">
        <v>0.0049043</v>
      </c>
      <c r="H47" s="47">
        <v>0.0057865</v>
      </c>
      <c r="I47" s="47">
        <v>0.004835</v>
      </c>
      <c r="J47" s="47">
        <v>0.026579</v>
      </c>
      <c r="K47" s="48">
        <v>29.852071</v>
      </c>
      <c r="L47" s="47"/>
      <c r="M47" s="48">
        <v>25.5328479</v>
      </c>
    </row>
    <row r="48" spans="1:13" ht="12.75">
      <c r="A48" s="46">
        <v>2</v>
      </c>
      <c r="B48" s="49">
        <v>37845</v>
      </c>
      <c r="C48" s="47">
        <v>0.0012185</v>
      </c>
      <c r="D48" s="47">
        <v>4.5499999999999995E-05</v>
      </c>
      <c r="E48" s="47">
        <v>0.0001719</v>
      </c>
      <c r="F48" s="47">
        <v>0.0021286</v>
      </c>
      <c r="G48" s="47">
        <v>0.0045327</v>
      </c>
      <c r="H48" s="47">
        <v>0.0069064</v>
      </c>
      <c r="I48" s="47">
        <v>0.0041964</v>
      </c>
      <c r="J48" s="47">
        <v>0.0236618</v>
      </c>
      <c r="K48" s="48">
        <v>42.4699561</v>
      </c>
      <c r="L48" s="47"/>
      <c r="M48" s="48">
        <v>41.9927991</v>
      </c>
    </row>
    <row r="49" spans="1:13" ht="12.75">
      <c r="A49" s="46"/>
      <c r="B49" s="49">
        <v>37851</v>
      </c>
      <c r="C49" s="47">
        <v>0.0009633</v>
      </c>
      <c r="D49" s="47">
        <v>4.5050000000000004E-05</v>
      </c>
      <c r="E49" s="47">
        <v>0.0002152</v>
      </c>
      <c r="F49" s="47">
        <v>0.0024046000000000002</v>
      </c>
      <c r="G49" s="47">
        <v>0.006926</v>
      </c>
      <c r="H49" s="47">
        <v>0.0110796</v>
      </c>
      <c r="I49" s="47">
        <v>0.0059001</v>
      </c>
      <c r="J49" s="47">
        <v>0.0457598</v>
      </c>
      <c r="K49" s="48">
        <v>33.028749</v>
      </c>
      <c r="L49" s="47"/>
      <c r="M49" s="48">
        <v>23.8470056</v>
      </c>
    </row>
    <row r="50" spans="1:13" ht="12.75">
      <c r="A50" s="46"/>
      <c r="B50" s="49">
        <v>37857</v>
      </c>
      <c r="C50" s="47">
        <v>0.0009919</v>
      </c>
      <c r="D50" s="47">
        <v>4.96E-05</v>
      </c>
      <c r="E50" s="47">
        <v>0.00035820000000000003</v>
      </c>
      <c r="F50" s="47">
        <v>0.0030748</v>
      </c>
      <c r="G50" s="47">
        <v>0.0164651</v>
      </c>
      <c r="H50" s="47">
        <v>0.0305497</v>
      </c>
      <c r="I50" s="47">
        <v>0.0053258</v>
      </c>
      <c r="J50" s="47">
        <v>0.0731012</v>
      </c>
      <c r="K50" s="48">
        <v>42.4301895</v>
      </c>
      <c r="L50" s="47"/>
      <c r="M50" s="48">
        <v>29.1497459</v>
      </c>
    </row>
    <row r="51" spans="1:13" ht="12.75">
      <c r="A51" s="108"/>
      <c r="B51" s="49">
        <v>37863</v>
      </c>
      <c r="C51" s="47">
        <v>0.0010599000000000001</v>
      </c>
      <c r="D51" s="47">
        <v>4.905E-05</v>
      </c>
      <c r="E51" s="47">
        <v>0.0001962</v>
      </c>
      <c r="F51" s="47">
        <v>0.0009808500000000001</v>
      </c>
      <c r="G51" s="47">
        <v>0.0082582</v>
      </c>
      <c r="H51" s="47">
        <v>0.0065826</v>
      </c>
      <c r="I51" s="47">
        <v>0.0016566</v>
      </c>
      <c r="J51" s="47">
        <v>0.088473</v>
      </c>
      <c r="K51" s="48">
        <v>27.5183967</v>
      </c>
      <c r="L51" s="47"/>
      <c r="M51" s="48">
        <v>20.8431412</v>
      </c>
    </row>
    <row r="52" spans="1:13" ht="12.75">
      <c r="A52" s="108"/>
      <c r="B52" s="109">
        <v>37869</v>
      </c>
      <c r="C52" s="47">
        <v>0.0017948</v>
      </c>
      <c r="D52" s="47">
        <v>4.695E-05</v>
      </c>
      <c r="E52" s="47">
        <v>0.0002165</v>
      </c>
      <c r="F52" s="47">
        <v>0.0023191</v>
      </c>
      <c r="G52" s="47">
        <v>0.0077294</v>
      </c>
      <c r="H52" s="47">
        <v>0.0072886</v>
      </c>
      <c r="I52" s="47">
        <v>0.0012313</v>
      </c>
      <c r="J52" s="47">
        <v>0.0246048</v>
      </c>
      <c r="K52" s="48">
        <v>29.9995153</v>
      </c>
      <c r="L52" s="47"/>
      <c r="M52" s="48">
        <v>12.7753169</v>
      </c>
    </row>
    <row r="53" spans="1:13" ht="12.75">
      <c r="A53" s="108"/>
      <c r="B53" s="109">
        <v>37875</v>
      </c>
      <c r="C53" s="47">
        <v>0.0015413</v>
      </c>
      <c r="D53" s="47">
        <v>4.85E-05</v>
      </c>
      <c r="E53" s="47">
        <v>0.00044730000000000003</v>
      </c>
      <c r="F53" s="47">
        <v>0.0059471</v>
      </c>
      <c r="G53" s="47">
        <v>0.0228938</v>
      </c>
      <c r="H53" s="47">
        <v>0.0400641</v>
      </c>
      <c r="I53" s="47">
        <v>0.0204686</v>
      </c>
      <c r="J53" s="47">
        <v>0.1063202</v>
      </c>
      <c r="K53" s="48">
        <v>86.7678319</v>
      </c>
      <c r="L53" s="47"/>
      <c r="M53" s="48">
        <v>31.6983216</v>
      </c>
    </row>
    <row r="54" spans="1:13" ht="12.75">
      <c r="A54" s="108"/>
      <c r="B54" s="109">
        <v>37881</v>
      </c>
      <c r="C54" s="47">
        <v>0.0011035</v>
      </c>
      <c r="D54" s="47">
        <v>5.015E-05</v>
      </c>
      <c r="E54" s="47">
        <v>0.000287</v>
      </c>
      <c r="F54" s="47">
        <v>0.0048764</v>
      </c>
      <c r="G54" s="47">
        <v>0.013341800000000001</v>
      </c>
      <c r="H54" s="47">
        <v>0.027486200000000002</v>
      </c>
      <c r="I54" s="47">
        <v>0.0126396</v>
      </c>
      <c r="J54" s="47">
        <v>0.0480507</v>
      </c>
      <c r="K54" s="48">
        <v>81.3662746</v>
      </c>
      <c r="L54" s="47"/>
      <c r="M54" s="48">
        <v>26.4053</v>
      </c>
    </row>
    <row r="55" spans="1:13" ht="12.75">
      <c r="A55" s="108"/>
      <c r="B55" s="109">
        <v>37887</v>
      </c>
      <c r="C55" s="47">
        <v>0.0010911</v>
      </c>
      <c r="D55" s="47">
        <v>4.96E-05</v>
      </c>
      <c r="E55" s="47">
        <v>0.0001488</v>
      </c>
      <c r="F55" s="47">
        <v>0.0027772</v>
      </c>
      <c r="G55" s="47">
        <v>0.0048712</v>
      </c>
      <c r="H55" s="47">
        <v>0.0125968</v>
      </c>
      <c r="I55" s="47">
        <v>0.0023695</v>
      </c>
      <c r="J55" s="47">
        <v>0.0525694</v>
      </c>
      <c r="K55" s="48">
        <v>26.4775404</v>
      </c>
      <c r="L55" s="47"/>
      <c r="M55" s="48">
        <v>17.1350361</v>
      </c>
    </row>
    <row r="56" spans="1:13" ht="12.75">
      <c r="A56" s="108"/>
      <c r="B56" s="109">
        <v>37893</v>
      </c>
      <c r="C56" s="47">
        <v>0.0011808</v>
      </c>
      <c r="D56" s="47">
        <v>4.8E-05</v>
      </c>
      <c r="E56" s="47">
        <v>0.0002505</v>
      </c>
      <c r="F56" s="47">
        <v>0.0028413</v>
      </c>
      <c r="G56" s="47">
        <v>0.0215894</v>
      </c>
      <c r="H56" s="47">
        <v>0.0151606</v>
      </c>
      <c r="I56" s="47">
        <v>0.0039234000000000005</v>
      </c>
      <c r="J56" s="47">
        <v>0.0673591</v>
      </c>
      <c r="K56" s="48">
        <v>28.2528529</v>
      </c>
      <c r="L56" s="47"/>
      <c r="M56" s="48">
        <v>16.4472423</v>
      </c>
    </row>
    <row r="57" spans="1:13" ht="12.75">
      <c r="A57" s="108"/>
      <c r="B57" s="109">
        <v>37899</v>
      </c>
      <c r="C57" s="47">
        <v>0.0016685</v>
      </c>
      <c r="D57" s="47">
        <v>4.8E-05</v>
      </c>
      <c r="E57" s="47">
        <v>0.00022920000000000001</v>
      </c>
      <c r="F57" s="47">
        <v>0.0022442</v>
      </c>
      <c r="G57" s="47">
        <v>0.0057385000000000005</v>
      </c>
      <c r="H57" s="47">
        <v>0.006794</v>
      </c>
      <c r="I57" s="47">
        <v>0.0014286</v>
      </c>
      <c r="J57" s="47">
        <v>0.0200542</v>
      </c>
      <c r="K57" s="48">
        <v>21.0030643</v>
      </c>
      <c r="L57" s="47"/>
      <c r="M57" s="48">
        <v>13.5166428</v>
      </c>
    </row>
    <row r="58" spans="1:13" ht="12.75">
      <c r="A58" s="108"/>
      <c r="B58" s="109">
        <v>37905</v>
      </c>
      <c r="C58" s="47">
        <v>0.0012782</v>
      </c>
      <c r="D58" s="47">
        <v>4.695E-05</v>
      </c>
      <c r="E58" s="47">
        <v>0.0002165</v>
      </c>
      <c r="F58" s="47">
        <v>0.0024417</v>
      </c>
      <c r="G58" s="47">
        <v>0.0084886</v>
      </c>
      <c r="H58" s="47">
        <v>0.0130537</v>
      </c>
      <c r="I58" s="47">
        <v>0.002366</v>
      </c>
      <c r="J58" s="47">
        <v>0.0283613</v>
      </c>
      <c r="K58" s="48">
        <v>38.0863412</v>
      </c>
      <c r="L58" s="47"/>
      <c r="M58" s="48">
        <v>31.9973624</v>
      </c>
    </row>
    <row r="59" spans="1:13" ht="12.75">
      <c r="A59" s="108"/>
      <c r="B59" s="109">
        <v>37911</v>
      </c>
      <c r="C59" s="47">
        <v>0.0012387000000000001</v>
      </c>
      <c r="D59" s="47">
        <v>4.5499999999999995E-05</v>
      </c>
      <c r="E59" s="47">
        <v>0.0001921</v>
      </c>
      <c r="F59" s="47">
        <v>0.0020477</v>
      </c>
      <c r="G59" s="47">
        <v>0.0091917</v>
      </c>
      <c r="H59" s="47">
        <v>0.0085901</v>
      </c>
      <c r="I59" s="47">
        <v>0.0018378000000000001</v>
      </c>
      <c r="J59" s="47">
        <v>0.0224787</v>
      </c>
      <c r="K59" s="48">
        <v>23.7376719</v>
      </c>
      <c r="L59" s="47"/>
      <c r="M59" s="48">
        <v>13.9352999</v>
      </c>
    </row>
    <row r="60" spans="1:13" ht="12.75">
      <c r="A60" s="108"/>
      <c r="B60" s="109">
        <v>37917</v>
      </c>
      <c r="C60" s="47">
        <v>0.0008222</v>
      </c>
      <c r="D60" s="47">
        <v>4.325E-05</v>
      </c>
      <c r="E60" s="47">
        <v>0.0002428</v>
      </c>
      <c r="F60" s="47">
        <v>0.0018511</v>
      </c>
      <c r="G60" s="47">
        <v>0.0039042</v>
      </c>
      <c r="H60" s="47">
        <v>0.0078492</v>
      </c>
      <c r="I60" s="47">
        <v>0.0008823</v>
      </c>
      <c r="J60" s="47">
        <v>0.0244925</v>
      </c>
      <c r="K60" s="48">
        <v>21.1316283</v>
      </c>
      <c r="L60" s="47"/>
      <c r="M60" s="48">
        <v>15.6398323</v>
      </c>
    </row>
    <row r="61" spans="1:13" ht="12.75">
      <c r="A61" s="108"/>
      <c r="B61" s="109">
        <v>37923</v>
      </c>
      <c r="C61" s="47">
        <v>0.0008558</v>
      </c>
      <c r="D61" s="47">
        <v>4.325E-05</v>
      </c>
      <c r="E61" s="47">
        <v>0.0003798</v>
      </c>
      <c r="F61" s="47">
        <v>0.0023031</v>
      </c>
      <c r="G61" s="47">
        <v>0.0137608</v>
      </c>
      <c r="H61" s="47">
        <v>0.0105586</v>
      </c>
      <c r="I61" s="47">
        <v>0.0045004</v>
      </c>
      <c r="J61" s="47">
        <v>0.08602660000000001</v>
      </c>
      <c r="K61" s="48">
        <v>21.9730469</v>
      </c>
      <c r="L61" s="47"/>
      <c r="M61" s="48">
        <v>14.413765099999999</v>
      </c>
    </row>
    <row r="62" spans="1:13" ht="12.75">
      <c r="A62" s="108"/>
      <c r="B62" s="109">
        <v>37929</v>
      </c>
      <c r="C62" s="47">
        <v>0.0015939</v>
      </c>
      <c r="D62" s="47">
        <v>4.5050000000000004E-05</v>
      </c>
      <c r="E62" s="47">
        <v>0.00029780000000000003</v>
      </c>
      <c r="F62" s="47">
        <v>0.0025122</v>
      </c>
      <c r="G62" s="47">
        <v>0.0072688</v>
      </c>
      <c r="H62" s="47">
        <v>0.010268900000000001</v>
      </c>
      <c r="I62" s="47">
        <v>0.0167546</v>
      </c>
      <c r="J62" s="47">
        <v>0.0572899</v>
      </c>
      <c r="K62" s="48">
        <v>42.787243</v>
      </c>
      <c r="L62" s="47"/>
      <c r="M62" s="48">
        <v>25.5978899</v>
      </c>
    </row>
    <row r="63" spans="1:13" ht="12.75">
      <c r="A63" s="108"/>
      <c r="B63" s="109">
        <v>37935</v>
      </c>
      <c r="C63" s="47">
        <v>0.001428</v>
      </c>
      <c r="D63" s="47">
        <v>4.325E-05</v>
      </c>
      <c r="E63" s="47">
        <v>0.0001827</v>
      </c>
      <c r="F63" s="47">
        <v>0.0022839</v>
      </c>
      <c r="G63" s="47">
        <v>0.0048297</v>
      </c>
      <c r="H63" s="47">
        <v>0.0110779</v>
      </c>
      <c r="I63" s="47">
        <v>0.0043874000000000005</v>
      </c>
      <c r="J63" s="47">
        <v>0.0330605</v>
      </c>
      <c r="K63" s="48">
        <v>33.4163405</v>
      </c>
      <c r="L63" s="47"/>
      <c r="M63" s="48">
        <v>22.6672903</v>
      </c>
    </row>
    <row r="64" spans="1:13" ht="12.75">
      <c r="A64" s="108"/>
      <c r="B64" s="109">
        <v>37941</v>
      </c>
      <c r="C64" s="47">
        <v>0.0017743000000000001</v>
      </c>
      <c r="D64" s="47">
        <v>4.165E-05</v>
      </c>
      <c r="E64" s="47">
        <v>0.0002475</v>
      </c>
      <c r="F64" s="47">
        <v>0.0034561</v>
      </c>
      <c r="G64" s="47">
        <v>0.007937</v>
      </c>
      <c r="H64" s="47">
        <v>0.0122422</v>
      </c>
      <c r="I64" s="47">
        <v>0.0059129000000000004</v>
      </c>
      <c r="J64" s="47">
        <v>0.0339783</v>
      </c>
      <c r="K64" s="48">
        <v>23.5960097</v>
      </c>
      <c r="L64" s="47"/>
      <c r="M64" s="48">
        <v>24.5213434</v>
      </c>
    </row>
    <row r="65" spans="1:13" ht="12.75">
      <c r="A65" s="108"/>
      <c r="B65" s="109">
        <v>37947</v>
      </c>
      <c r="C65" s="47"/>
      <c r="D65" s="47"/>
      <c r="E65" s="47"/>
      <c r="F65" s="47"/>
      <c r="G65" s="47"/>
      <c r="H65" s="47"/>
      <c r="I65" s="47"/>
      <c r="J65" s="47"/>
      <c r="K65" s="48"/>
      <c r="L65" s="47"/>
      <c r="M65" s="48">
        <v>18.7498565</v>
      </c>
    </row>
    <row r="66" spans="1:13" ht="12.75">
      <c r="A66" s="108"/>
      <c r="B66" s="109">
        <v>37953</v>
      </c>
      <c r="C66" s="47">
        <v>0.0006049</v>
      </c>
      <c r="D66" s="47">
        <v>4.205E-05</v>
      </c>
      <c r="E66" s="47">
        <v>0.0001098</v>
      </c>
      <c r="F66" s="47">
        <v>0.00084075</v>
      </c>
      <c r="G66" s="47">
        <v>0.0017982</v>
      </c>
      <c r="H66" s="47">
        <v>0.0030103</v>
      </c>
      <c r="I66" s="47">
        <v>0.0013288</v>
      </c>
      <c r="J66" s="47">
        <v>0.0089958</v>
      </c>
      <c r="K66" s="48">
        <v>13.2181718</v>
      </c>
      <c r="L66" s="47"/>
      <c r="M66" s="48">
        <v>8.7020865</v>
      </c>
    </row>
    <row r="67" spans="1:13" ht="12.75">
      <c r="A67" s="108"/>
      <c r="B67" s="109">
        <v>37959</v>
      </c>
      <c r="C67" s="47">
        <v>0.0014336</v>
      </c>
      <c r="D67" s="47">
        <v>4.245E-05</v>
      </c>
      <c r="E67" s="47">
        <v>0.00034899999999999997</v>
      </c>
      <c r="F67" s="47">
        <v>0.0025464</v>
      </c>
      <c r="G67" s="47">
        <v>0.0101009</v>
      </c>
      <c r="H67" s="47">
        <v>0.0204565</v>
      </c>
      <c r="I67" s="47">
        <v>0.0071725</v>
      </c>
      <c r="J67" s="47">
        <v>0.0661227</v>
      </c>
      <c r="K67" s="48">
        <v>26.8791649</v>
      </c>
      <c r="L67" s="47"/>
      <c r="M67" s="48">
        <v>16.5740646</v>
      </c>
    </row>
    <row r="68" spans="1:13" ht="12.75">
      <c r="A68" s="108"/>
      <c r="B68" s="109">
        <v>37965</v>
      </c>
      <c r="C68" s="47">
        <v>0.0009068</v>
      </c>
      <c r="D68" s="47">
        <v>4.165E-05</v>
      </c>
      <c r="E68" s="47">
        <v>0.0003655</v>
      </c>
      <c r="F68" s="47">
        <v>0.001691</v>
      </c>
      <c r="G68" s="47">
        <v>0.0047146</v>
      </c>
      <c r="H68" s="47">
        <v>0.0051957</v>
      </c>
      <c r="I68" s="47">
        <v>0.0093274</v>
      </c>
      <c r="J68" s="47">
        <v>0.0273991</v>
      </c>
      <c r="K68" s="48">
        <v>20.7968752</v>
      </c>
      <c r="L68" s="47"/>
      <c r="M68" s="48">
        <v>12.9320894</v>
      </c>
    </row>
    <row r="69" spans="1:13" ht="12.75">
      <c r="A69" s="108"/>
      <c r="B69" s="109">
        <v>37971</v>
      </c>
      <c r="C69" s="47">
        <v>0.0010775000000000001</v>
      </c>
      <c r="D69" s="47">
        <v>4.245E-05</v>
      </c>
      <c r="E69" s="47">
        <v>0.00023810000000000001</v>
      </c>
      <c r="F69" s="47">
        <v>0.0020372</v>
      </c>
      <c r="G69" s="47">
        <v>0.008572999999999999</v>
      </c>
      <c r="H69" s="47">
        <v>0.0203716</v>
      </c>
      <c r="I69" s="47">
        <v>0.0039564</v>
      </c>
      <c r="J69" s="47">
        <v>0.0754597</v>
      </c>
      <c r="K69" s="48">
        <v>19.0511975</v>
      </c>
      <c r="L69" s="47"/>
      <c r="M69" s="48">
        <v>10.1296502</v>
      </c>
    </row>
    <row r="70" spans="1:13" ht="12.75">
      <c r="A70" s="108"/>
      <c r="B70" s="109">
        <v>37977</v>
      </c>
      <c r="C70" s="47">
        <v>0.0011404</v>
      </c>
      <c r="D70" s="47">
        <v>4.285E-05</v>
      </c>
      <c r="E70" s="47">
        <v>0.0001928</v>
      </c>
      <c r="F70" s="47">
        <v>0.0030854</v>
      </c>
      <c r="G70" s="47">
        <v>0.0047233</v>
      </c>
      <c r="H70" s="47">
        <v>0.0221121</v>
      </c>
      <c r="I70" s="47">
        <v>0.0053399</v>
      </c>
      <c r="J70" s="47">
        <v>0.0616224</v>
      </c>
      <c r="K70" s="48">
        <v>28.5685554</v>
      </c>
      <c r="L70" s="47"/>
      <c r="M70" s="48">
        <v>0.0875762</v>
      </c>
    </row>
    <row r="71" spans="1:13" ht="12.75">
      <c r="A71" s="108"/>
      <c r="B71" s="109">
        <v>37983</v>
      </c>
      <c r="C71" s="47">
        <v>0.0011629000000000001</v>
      </c>
      <c r="D71" s="47">
        <v>4.37E-05</v>
      </c>
      <c r="E71" s="47">
        <v>0.0002015</v>
      </c>
      <c r="F71" s="47">
        <v>0.0020977</v>
      </c>
      <c r="G71" s="47">
        <v>0.0040812</v>
      </c>
      <c r="H71" s="47">
        <v>0.0066086</v>
      </c>
      <c r="I71" s="47">
        <v>0.0114498</v>
      </c>
      <c r="J71" s="47">
        <v>0.0481589</v>
      </c>
      <c r="K71" s="48">
        <v>28.163127</v>
      </c>
      <c r="L71" s="47"/>
      <c r="M71" s="48">
        <v>18.5077758</v>
      </c>
    </row>
    <row r="72" spans="1:13" ht="12.75">
      <c r="A72" s="108"/>
      <c r="B72" s="49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</row>
    <row r="73" spans="1:13" ht="12.75">
      <c r="A73" s="108"/>
      <c r="B73" s="49" t="s">
        <v>29</v>
      </c>
      <c r="C73" s="50">
        <f aca="true" t="shared" si="0" ref="C73:K73">COUNTA(C11:C71)</f>
        <v>53</v>
      </c>
      <c r="D73" s="50">
        <f t="shared" si="0"/>
        <v>53</v>
      </c>
      <c r="E73" s="50">
        <f t="shared" si="0"/>
        <v>53</v>
      </c>
      <c r="F73" s="50">
        <f t="shared" si="0"/>
        <v>53</v>
      </c>
      <c r="G73" s="50">
        <f t="shared" si="0"/>
        <v>53</v>
      </c>
      <c r="H73" s="50">
        <f t="shared" si="0"/>
        <v>53</v>
      </c>
      <c r="I73" s="50">
        <f t="shared" si="0"/>
        <v>53</v>
      </c>
      <c r="J73" s="50">
        <f t="shared" si="0"/>
        <v>53</v>
      </c>
      <c r="K73" s="50">
        <f t="shared" si="0"/>
        <v>52</v>
      </c>
      <c r="L73" s="50"/>
      <c r="M73" s="50">
        <f>COUNTA(M11:M71)</f>
        <v>56</v>
      </c>
    </row>
    <row r="74" spans="1:13" ht="12.75">
      <c r="A74" s="108"/>
      <c r="B74" s="49" t="s">
        <v>30</v>
      </c>
      <c r="C74" s="50">
        <v>3</v>
      </c>
      <c r="D74" s="50">
        <v>53</v>
      </c>
      <c r="E74" s="50">
        <v>0</v>
      </c>
      <c r="F74" s="50">
        <v>8</v>
      </c>
      <c r="G74" s="50">
        <v>3</v>
      </c>
      <c r="H74" s="50">
        <v>0</v>
      </c>
      <c r="I74" s="50">
        <v>1</v>
      </c>
      <c r="J74" s="50">
        <v>0</v>
      </c>
      <c r="K74" s="50">
        <v>0</v>
      </c>
      <c r="L74" s="50"/>
      <c r="M74" s="50">
        <v>0</v>
      </c>
    </row>
    <row r="75" spans="1:13" ht="12.75">
      <c r="A75" s="108"/>
      <c r="B75" s="46" t="s">
        <v>31</v>
      </c>
      <c r="C75" s="50">
        <f aca="true" t="shared" si="1" ref="C75:K75">C74*100/C73</f>
        <v>5.660377358490566</v>
      </c>
      <c r="D75" s="50">
        <f t="shared" si="1"/>
        <v>100</v>
      </c>
      <c r="E75" s="50">
        <f t="shared" si="1"/>
        <v>0</v>
      </c>
      <c r="F75" s="50">
        <f t="shared" si="1"/>
        <v>15.09433962264151</v>
      </c>
      <c r="G75" s="50">
        <f t="shared" si="1"/>
        <v>5.660377358490566</v>
      </c>
      <c r="H75" s="50">
        <f t="shared" si="1"/>
        <v>0</v>
      </c>
      <c r="I75" s="50">
        <f t="shared" si="1"/>
        <v>1.8867924528301887</v>
      </c>
      <c r="J75" s="50">
        <f t="shared" si="1"/>
        <v>0</v>
      </c>
      <c r="K75" s="50">
        <f t="shared" si="1"/>
        <v>0</v>
      </c>
      <c r="L75" s="50"/>
      <c r="M75" s="50">
        <f>M74*100/M73</f>
        <v>0</v>
      </c>
    </row>
    <row r="76" spans="1:13" ht="12.75">
      <c r="A76" s="108"/>
      <c r="B76" s="44" t="s">
        <v>9</v>
      </c>
      <c r="C76" s="51">
        <f>AVERAGE(C11:C71)</f>
        <v>0.0010890707547169813</v>
      </c>
      <c r="D76" s="51"/>
      <c r="E76" s="51">
        <f aca="true" t="shared" si="2" ref="E76:K76">AVERAGE(E11:E71)</f>
        <v>0.00023994339622641507</v>
      </c>
      <c r="F76" s="51">
        <f t="shared" si="2"/>
        <v>0.00258272641509434</v>
      </c>
      <c r="G76" s="51">
        <f t="shared" si="2"/>
        <v>0.008241250000000004</v>
      </c>
      <c r="H76" s="51">
        <f t="shared" si="2"/>
        <v>0.013447896226415092</v>
      </c>
      <c r="I76" s="51">
        <f t="shared" si="2"/>
        <v>0.00583705283018868</v>
      </c>
      <c r="J76" s="51">
        <f t="shared" si="2"/>
        <v>0.040752403773584904</v>
      </c>
      <c r="K76" s="52">
        <f t="shared" si="2"/>
        <v>34.10890461538462</v>
      </c>
      <c r="L76" s="51"/>
      <c r="M76" s="52">
        <f>AVERAGE(M11:M71)</f>
        <v>21.19232631428571</v>
      </c>
    </row>
    <row r="77" spans="1:13" ht="12.75">
      <c r="A77" s="108"/>
      <c r="B77" s="44" t="s">
        <v>11</v>
      </c>
      <c r="C77" s="47">
        <f aca="true" t="shared" si="3" ref="C77:K77">MIN(C11:C71)</f>
        <v>0.0001748</v>
      </c>
      <c r="D77" s="47">
        <f t="shared" si="3"/>
        <v>4.165E-05</v>
      </c>
      <c r="E77" s="47">
        <f t="shared" si="3"/>
        <v>6.31E-05</v>
      </c>
      <c r="F77" s="47">
        <f t="shared" si="3"/>
        <v>0.00084075</v>
      </c>
      <c r="G77" s="47">
        <f t="shared" si="3"/>
        <v>0.00087405</v>
      </c>
      <c r="H77" s="47">
        <f t="shared" si="3"/>
        <v>0.0014414</v>
      </c>
      <c r="I77" s="47">
        <f t="shared" si="3"/>
        <v>0.000437</v>
      </c>
      <c r="J77" s="47">
        <f t="shared" si="3"/>
        <v>0.0068151</v>
      </c>
      <c r="K77" s="48">
        <f t="shared" si="3"/>
        <v>10.8674134</v>
      </c>
      <c r="L77" s="47"/>
      <c r="M77" s="48">
        <f>MIN(M11:M71)</f>
        <v>0.0875762</v>
      </c>
    </row>
    <row r="78" spans="1:13" ht="12.75">
      <c r="A78" s="108"/>
      <c r="B78" s="44" t="s">
        <v>12</v>
      </c>
      <c r="C78" s="47">
        <f aca="true" t="shared" si="4" ref="C78:K78">MAX(C11:C71)</f>
        <v>0.0024991</v>
      </c>
      <c r="D78" s="47">
        <f t="shared" si="4"/>
        <v>5.385E-05</v>
      </c>
      <c r="E78" s="47">
        <f t="shared" si="4"/>
        <v>0.0004959</v>
      </c>
      <c r="F78" s="47">
        <f t="shared" si="4"/>
        <v>0.0059471</v>
      </c>
      <c r="G78" s="47">
        <f t="shared" si="4"/>
        <v>0.0239474</v>
      </c>
      <c r="H78" s="47">
        <f t="shared" si="4"/>
        <v>0.045558999999999995</v>
      </c>
      <c r="I78" s="47">
        <f t="shared" si="4"/>
        <v>0.0372219</v>
      </c>
      <c r="J78" s="47">
        <f t="shared" si="4"/>
        <v>0.1063202</v>
      </c>
      <c r="K78" s="48">
        <f t="shared" si="4"/>
        <v>86.7678319</v>
      </c>
      <c r="L78" s="47"/>
      <c r="M78" s="48">
        <f>MAX(M11:M71)</f>
        <v>65.6929802</v>
      </c>
    </row>
    <row r="79" spans="1:13" ht="12.75">
      <c r="A79" s="108"/>
      <c r="B79" s="44" t="s">
        <v>13</v>
      </c>
      <c r="C79" s="47">
        <f aca="true" t="shared" si="5" ref="C79:K79">STDEVP(C11:C71)</f>
        <v>0.00041323262047646375</v>
      </c>
      <c r="D79" s="47">
        <f t="shared" si="5"/>
        <v>2.8368591203869008E-06</v>
      </c>
      <c r="E79" s="47">
        <f t="shared" si="5"/>
        <v>9.28151307391529E-05</v>
      </c>
      <c r="F79" s="47">
        <f t="shared" si="5"/>
        <v>0.0010846876427003148</v>
      </c>
      <c r="G79" s="47">
        <f t="shared" si="5"/>
        <v>0.005227396158168414</v>
      </c>
      <c r="H79" s="47">
        <f t="shared" si="5"/>
        <v>0.009257836742772838</v>
      </c>
      <c r="I79" s="47">
        <f t="shared" si="5"/>
        <v>0.00575094398084296</v>
      </c>
      <c r="J79" s="47">
        <f t="shared" si="5"/>
        <v>0.022622477267147993</v>
      </c>
      <c r="K79" s="48">
        <f t="shared" si="5"/>
        <v>15.458070132148226</v>
      </c>
      <c r="L79" s="47"/>
      <c r="M79" s="48">
        <f>STDEVP(M11:M71)</f>
        <v>9.396101684798701</v>
      </c>
    </row>
    <row r="80" spans="1:3" ht="12.75">
      <c r="A80" s="53"/>
      <c r="B80" s="54"/>
      <c r="C80" s="55"/>
    </row>
    <row r="81" spans="1:3" ht="12.75">
      <c r="A81" s="57" t="s">
        <v>20</v>
      </c>
      <c r="B81" s="58"/>
      <c r="C81" s="58"/>
    </row>
    <row r="82" spans="1:3" ht="12.75">
      <c r="A82" s="57" t="s">
        <v>21</v>
      </c>
      <c r="B82" s="58"/>
      <c r="C82" s="58"/>
    </row>
    <row r="83" spans="1:3" ht="12.75">
      <c r="A83" s="57" t="s">
        <v>22</v>
      </c>
      <c r="B83" s="58"/>
      <c r="C83" s="58"/>
    </row>
    <row r="84" spans="1:3" ht="12.75">
      <c r="A84" s="57" t="s">
        <v>23</v>
      </c>
      <c r="B84" s="58"/>
      <c r="C84" s="58"/>
    </row>
    <row r="85" spans="1:3" ht="12.75">
      <c r="A85" s="57" t="s">
        <v>24</v>
      </c>
      <c r="B85" s="58"/>
      <c r="C85" s="58"/>
    </row>
    <row r="86" spans="1:3" ht="12.75">
      <c r="A86" s="57" t="s">
        <v>25</v>
      </c>
      <c r="B86" s="58"/>
      <c r="C86" s="58"/>
    </row>
    <row r="87" spans="1:3" ht="12.75">
      <c r="A87" s="57" t="s">
        <v>26</v>
      </c>
      <c r="B87" s="58"/>
      <c r="C87" s="58"/>
    </row>
    <row r="88" spans="1:3" ht="12.75">
      <c r="A88" s="57" t="s">
        <v>27</v>
      </c>
      <c r="B88" s="58"/>
      <c r="C88" s="58"/>
    </row>
    <row r="89" spans="1:3" ht="12.75">
      <c r="A89" s="57" t="s">
        <v>28</v>
      </c>
      <c r="B89" s="58"/>
      <c r="C89" s="58"/>
    </row>
  </sheetData>
  <printOptions/>
  <pageMargins left="0.75" right="0.75" top="0.75" bottom="1.75" header="0.25" footer="0.25"/>
  <pageSetup fitToHeight="0" fitToWidth="1" horizontalDpi="600" verticalDpi="600" orientation="portrait" scale="77" r:id="rId1"/>
  <headerFooter alignWithMargins="0">
    <oddHeader>&amp;L&amp;"Arial,Bold"&amp;16Pennsylvania DEP Air Sampling Results</oddHeader>
    <oddFooter>&amp;LCodes
1=TSP flow rate &lt;39 CFM
2=TSP flow rate increase of 3 CFM
3=TSP flowrate &gt; 60 CFM
4=Sample time altered
5=Filter seal leak
6=Sampler lowered.  Expect higher data.
7=Average:Sample rerun due to high data for some metals.
8=Change to 48 hr sampling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6"/>
  <sheetViews>
    <sheetView workbookViewId="0" topLeftCell="A1">
      <selection activeCell="B4" sqref="B4"/>
    </sheetView>
  </sheetViews>
  <sheetFormatPr defaultColWidth="9.140625" defaultRowHeight="12.75"/>
  <cols>
    <col min="1" max="1" width="4.7109375" style="20" customWidth="1"/>
    <col min="2" max="7" width="9.7109375" style="18" customWidth="1"/>
    <col min="8" max="8" width="10.421875" style="18" bestFit="1" customWidth="1"/>
    <col min="9" max="11" width="9.7109375" style="18" customWidth="1"/>
    <col min="12" max="12" width="4.7109375" style="19" customWidth="1"/>
    <col min="13" max="13" width="9.7109375" style="18" customWidth="1"/>
    <col min="14" max="16384" width="9.140625" style="18" customWidth="1"/>
  </cols>
  <sheetData>
    <row r="1" spans="1:4" ht="12.75">
      <c r="A1" s="92" t="s">
        <v>34</v>
      </c>
      <c r="B1" s="90"/>
      <c r="C1" s="91"/>
      <c r="D1" s="93" t="s">
        <v>35</v>
      </c>
    </row>
    <row r="2" spans="1:4" ht="12.75">
      <c r="A2" s="92" t="s">
        <v>36</v>
      </c>
      <c r="B2" s="90"/>
      <c r="C2" s="91"/>
      <c r="D2" s="94" t="s">
        <v>37</v>
      </c>
    </row>
    <row r="3" spans="1:23" ht="12.75">
      <c r="A3" s="92" t="s">
        <v>44</v>
      </c>
      <c r="B3" s="90"/>
      <c r="C3" s="91"/>
      <c r="D3" s="94" t="s">
        <v>38</v>
      </c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</row>
    <row r="4" spans="1:23" ht="12.75">
      <c r="A4" s="92" t="s">
        <v>48</v>
      </c>
      <c r="B4" s="90"/>
      <c r="C4" s="91"/>
      <c r="D4" s="94" t="s">
        <v>40</v>
      </c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</row>
    <row r="5" spans="1:23" ht="14.25">
      <c r="A5" s="92" t="s">
        <v>41</v>
      </c>
      <c r="B5" s="90"/>
      <c r="C5" s="91"/>
      <c r="D5" s="95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</row>
    <row r="6" spans="1:23" ht="12.75">
      <c r="A6" s="92" t="s">
        <v>42</v>
      </c>
      <c r="B6" s="90"/>
      <c r="C6" s="91"/>
      <c r="D6" s="95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</row>
    <row r="7" spans="1:23" ht="12.75">
      <c r="A7" s="96" t="s">
        <v>43</v>
      </c>
      <c r="B7" s="90"/>
      <c r="C7" s="91"/>
      <c r="D7" s="91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</row>
    <row r="8" spans="13:23" ht="12"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</row>
    <row r="9" spans="1:12" s="17" customFormat="1" ht="12">
      <c r="A9" s="20"/>
      <c r="B9" s="21"/>
      <c r="L9" s="22"/>
    </row>
    <row r="10" spans="1:13" s="17" customFormat="1" ht="12.75">
      <c r="A10" s="28" t="s">
        <v>19</v>
      </c>
      <c r="B10" s="28" t="s">
        <v>0</v>
      </c>
      <c r="C10" s="28" t="s">
        <v>1</v>
      </c>
      <c r="D10" s="32" t="s">
        <v>2</v>
      </c>
      <c r="E10" s="32" t="s">
        <v>3</v>
      </c>
      <c r="F10" s="32" t="s">
        <v>4</v>
      </c>
      <c r="G10" s="113" t="s">
        <v>5</v>
      </c>
      <c r="H10" s="113" t="s">
        <v>15</v>
      </c>
      <c r="I10" s="113" t="s">
        <v>6</v>
      </c>
      <c r="J10" s="32" t="s">
        <v>7</v>
      </c>
      <c r="K10" s="32" t="s">
        <v>8</v>
      </c>
      <c r="L10" s="28" t="s">
        <v>19</v>
      </c>
      <c r="M10" s="32" t="s">
        <v>10</v>
      </c>
    </row>
    <row r="11" spans="1:13" ht="12.75">
      <c r="A11" s="26"/>
      <c r="B11" s="111">
        <v>37257</v>
      </c>
      <c r="C11" s="23">
        <v>0.0015309</v>
      </c>
      <c r="D11" s="24">
        <v>4.095E-05</v>
      </c>
      <c r="E11" s="23">
        <v>0.0004345</v>
      </c>
      <c r="F11" s="23">
        <v>0.0024476</v>
      </c>
      <c r="G11" s="23">
        <v>0.0099905</v>
      </c>
      <c r="H11" s="23">
        <v>0.011137</v>
      </c>
      <c r="I11" s="23">
        <v>0.0017697000000000001</v>
      </c>
      <c r="J11" s="23">
        <v>0.08180760000000001</v>
      </c>
      <c r="K11" s="25">
        <v>28.4338386</v>
      </c>
      <c r="L11" s="26"/>
      <c r="M11" s="25">
        <v>20.5580107</v>
      </c>
    </row>
    <row r="12" spans="1:13" ht="12.75">
      <c r="A12" s="26"/>
      <c r="B12" s="111">
        <v>37263</v>
      </c>
      <c r="C12" s="23">
        <v>0.0007046</v>
      </c>
      <c r="D12" s="24">
        <v>4.545E-05</v>
      </c>
      <c r="E12" s="23">
        <v>0.0002904</v>
      </c>
      <c r="F12" s="23">
        <v>0.0009091500000000001</v>
      </c>
      <c r="G12" s="23">
        <v>0.0075938</v>
      </c>
      <c r="H12" s="23">
        <v>0.0285367</v>
      </c>
      <c r="I12" s="23">
        <v>0.0047123</v>
      </c>
      <c r="J12" s="23">
        <v>0.044789999999999996</v>
      </c>
      <c r="K12" s="25">
        <v>22.2232566</v>
      </c>
      <c r="L12" s="26"/>
      <c r="M12" s="25">
        <v>15.4256363</v>
      </c>
    </row>
    <row r="13" spans="1:13" ht="12.75">
      <c r="A13" s="26"/>
      <c r="B13" s="111">
        <v>37269</v>
      </c>
      <c r="C13" s="23">
        <v>0.0006536000000000001</v>
      </c>
      <c r="D13" s="24">
        <v>4.425E-05</v>
      </c>
      <c r="E13" s="23">
        <v>0.0001916</v>
      </c>
      <c r="F13" s="23">
        <v>0.0018649</v>
      </c>
      <c r="G13" s="23">
        <v>0.0048281</v>
      </c>
      <c r="H13" s="23">
        <v>0.0106243</v>
      </c>
      <c r="I13" s="23">
        <v>0.0052016</v>
      </c>
      <c r="J13" s="23">
        <v>0.0287892</v>
      </c>
      <c r="K13" s="25">
        <v>25.5533023</v>
      </c>
      <c r="L13" s="26"/>
      <c r="M13" s="25">
        <v>15.1975308</v>
      </c>
    </row>
    <row r="14" spans="1:13" ht="12.75">
      <c r="A14" s="26"/>
      <c r="B14" s="111">
        <v>37275</v>
      </c>
      <c r="C14" s="23">
        <v>0.0011097</v>
      </c>
      <c r="D14" s="24">
        <v>4.46E-05</v>
      </c>
      <c r="E14" s="23">
        <v>0.0002477</v>
      </c>
      <c r="F14" s="23">
        <v>0.0008917</v>
      </c>
      <c r="G14" s="23">
        <v>0.0071533000000000005</v>
      </c>
      <c r="H14" s="23">
        <v>0.0069551000000000005</v>
      </c>
      <c r="I14" s="23">
        <v>0.007182999999999999</v>
      </c>
      <c r="J14" s="23">
        <v>0.0330642</v>
      </c>
      <c r="K14" s="25">
        <v>28.9797686</v>
      </c>
      <c r="L14" s="26"/>
      <c r="M14" s="25">
        <v>21.1853009</v>
      </c>
    </row>
    <row r="15" spans="1:13" ht="12.75">
      <c r="A15" s="26"/>
      <c r="B15" s="111">
        <v>37281</v>
      </c>
      <c r="C15" s="23">
        <v>0.0008946000000000001</v>
      </c>
      <c r="D15" s="24">
        <v>4.39E-05</v>
      </c>
      <c r="E15" s="23">
        <v>0.0002803</v>
      </c>
      <c r="F15" s="23">
        <v>0.0030615</v>
      </c>
      <c r="G15" s="23">
        <v>0.0093015</v>
      </c>
      <c r="H15" s="23">
        <v>0.023604800000000002</v>
      </c>
      <c r="I15" s="23">
        <v>0.0059329000000000005</v>
      </c>
      <c r="J15" s="23">
        <v>0.0704635</v>
      </c>
      <c r="K15" s="25">
        <v>23.5950907</v>
      </c>
      <c r="L15" s="27"/>
      <c r="M15" s="25">
        <v>16.5661639</v>
      </c>
    </row>
    <row r="16" spans="1:13" ht="12.75">
      <c r="A16" s="28">
        <v>2</v>
      </c>
      <c r="B16" s="111">
        <v>37287</v>
      </c>
      <c r="C16" s="23">
        <v>0.0008743000000000001</v>
      </c>
      <c r="D16" s="24">
        <v>4.46E-05</v>
      </c>
      <c r="E16" s="23">
        <v>0.000374</v>
      </c>
      <c r="F16" s="23">
        <v>0.0028435</v>
      </c>
      <c r="G16" s="23">
        <v>0.0063656</v>
      </c>
      <c r="H16" s="23">
        <v>0.0053501</v>
      </c>
      <c r="I16" s="23">
        <v>0.0146236</v>
      </c>
      <c r="J16" s="23">
        <v>0.022024600000000002</v>
      </c>
      <c r="K16" s="25">
        <v>19.0473864</v>
      </c>
      <c r="L16" s="26"/>
      <c r="M16" s="25">
        <v>13.0875546</v>
      </c>
    </row>
    <row r="17" spans="1:13" ht="12.75">
      <c r="A17" s="26"/>
      <c r="B17" s="112">
        <f>B16+6</f>
        <v>37293</v>
      </c>
      <c r="C17" s="23"/>
      <c r="D17" s="24"/>
      <c r="E17" s="23"/>
      <c r="F17" s="23"/>
      <c r="G17" s="23"/>
      <c r="H17" s="23"/>
      <c r="I17" s="23"/>
      <c r="J17" s="23"/>
      <c r="K17" s="25"/>
      <c r="L17" s="26"/>
      <c r="M17" s="25">
        <v>25.9184906</v>
      </c>
    </row>
    <row r="18" spans="1:13" ht="12.75">
      <c r="A18" s="26"/>
      <c r="B18" s="112">
        <f>B17+6</f>
        <v>37299</v>
      </c>
      <c r="C18" s="23"/>
      <c r="D18" s="24"/>
      <c r="E18" s="23"/>
      <c r="F18" s="23"/>
      <c r="G18" s="23"/>
      <c r="H18" s="23"/>
      <c r="I18" s="23"/>
      <c r="J18" s="23"/>
      <c r="K18" s="25"/>
      <c r="L18" s="26"/>
      <c r="M18" s="25">
        <v>13.703104</v>
      </c>
    </row>
    <row r="19" spans="1:13" ht="12.75">
      <c r="A19" s="26"/>
      <c r="B19" s="112">
        <f>B18+6</f>
        <v>37305</v>
      </c>
      <c r="C19" s="23"/>
      <c r="D19" s="24"/>
      <c r="E19" s="23"/>
      <c r="F19" s="23"/>
      <c r="G19" s="23"/>
      <c r="H19" s="23"/>
      <c r="I19" s="23"/>
      <c r="J19" s="23"/>
      <c r="K19" s="25"/>
      <c r="L19" s="26"/>
      <c r="M19" s="25"/>
    </row>
    <row r="20" spans="1:13" ht="12.75">
      <c r="A20" s="26"/>
      <c r="B20" s="111">
        <v>37311</v>
      </c>
      <c r="C20" s="23">
        <v>0.0014979</v>
      </c>
      <c r="D20" s="24">
        <v>4.8950000000000004E-05</v>
      </c>
      <c r="E20" s="23">
        <v>0.0002746</v>
      </c>
      <c r="F20" s="23">
        <v>0.0029958</v>
      </c>
      <c r="G20" s="23">
        <v>0.0098847</v>
      </c>
      <c r="H20" s="23">
        <v>0.0246627</v>
      </c>
      <c r="I20" s="23">
        <v>0.0045509</v>
      </c>
      <c r="J20" s="23">
        <v>0.0285774</v>
      </c>
      <c r="K20" s="25">
        <v>50.8369339</v>
      </c>
      <c r="L20" s="26"/>
      <c r="M20" s="25">
        <v>24.0834625</v>
      </c>
    </row>
    <row r="21" spans="1:13" ht="12.75">
      <c r="A21" s="26"/>
      <c r="B21" s="111">
        <v>37317</v>
      </c>
      <c r="C21" s="23">
        <v>0.0004595</v>
      </c>
      <c r="D21" s="24">
        <v>4.425E-05</v>
      </c>
      <c r="E21" s="23">
        <v>0.0001229</v>
      </c>
      <c r="F21" s="23">
        <v>0.00088455</v>
      </c>
      <c r="G21" s="23">
        <v>0.0024669</v>
      </c>
      <c r="H21" s="23">
        <v>0.0076856</v>
      </c>
      <c r="I21" s="23">
        <v>0.0027863000000000002</v>
      </c>
      <c r="J21" s="23">
        <v>0.0127373</v>
      </c>
      <c r="K21" s="25">
        <v>16.4376531</v>
      </c>
      <c r="L21" s="26"/>
      <c r="M21" s="25"/>
    </row>
    <row r="22" spans="1:13" ht="12.75">
      <c r="A22" s="26"/>
      <c r="B22" s="111">
        <v>37323</v>
      </c>
      <c r="C22" s="23">
        <v>0.0015957</v>
      </c>
      <c r="D22" s="24">
        <v>4.685E-05</v>
      </c>
      <c r="E22" s="23">
        <v>0.0002942</v>
      </c>
      <c r="F22" s="23">
        <v>0.0023923</v>
      </c>
      <c r="G22" s="23">
        <v>0.011006</v>
      </c>
      <c r="H22" s="23">
        <v>0.0251044</v>
      </c>
      <c r="I22" s="23">
        <v>0.0054952</v>
      </c>
      <c r="J22" s="23">
        <v>0.0695995</v>
      </c>
      <c r="K22" s="25">
        <v>41.1292181</v>
      </c>
      <c r="L22" s="26"/>
      <c r="M22" s="25">
        <v>23.2368923</v>
      </c>
    </row>
    <row r="23" spans="1:13" ht="12.75">
      <c r="A23" s="26"/>
      <c r="B23" s="111">
        <v>37329</v>
      </c>
      <c r="C23" s="23">
        <v>0.0013823</v>
      </c>
      <c r="D23" s="24">
        <v>4.765E-05</v>
      </c>
      <c r="E23" s="23">
        <v>0.0003522</v>
      </c>
      <c r="F23" s="23">
        <v>0.0028229</v>
      </c>
      <c r="G23" s="23">
        <v>0.0082276</v>
      </c>
      <c r="H23" s="23">
        <v>0.015443700000000001</v>
      </c>
      <c r="I23" s="23">
        <v>0.0043852</v>
      </c>
      <c r="J23" s="23">
        <v>0.0364166</v>
      </c>
      <c r="K23" s="25">
        <v>45.2823953</v>
      </c>
      <c r="L23" s="26"/>
      <c r="M23" s="25">
        <v>31.5274419</v>
      </c>
    </row>
    <row r="24" spans="1:13" ht="12.75">
      <c r="A24" s="26"/>
      <c r="B24" s="111">
        <v>37335</v>
      </c>
      <c r="C24" s="23">
        <v>0.0006462</v>
      </c>
      <c r="D24" s="24">
        <v>4.425E-05</v>
      </c>
      <c r="E24" s="23">
        <v>0.0001597</v>
      </c>
      <c r="F24" s="23">
        <v>0.0022457</v>
      </c>
      <c r="G24" s="23">
        <v>0.027686</v>
      </c>
      <c r="H24" s="23">
        <v>0.0075284</v>
      </c>
      <c r="I24" s="23">
        <v>0.0019018</v>
      </c>
      <c r="J24" s="23">
        <v>0.0175138</v>
      </c>
      <c r="K24" s="25">
        <v>18.1084459</v>
      </c>
      <c r="L24" s="26"/>
      <c r="M24" s="25">
        <v>10.771875999999999</v>
      </c>
    </row>
    <row r="25" spans="1:13" ht="12.75">
      <c r="A25" s="26"/>
      <c r="B25" s="111">
        <v>37341</v>
      </c>
      <c r="C25" s="23">
        <v>0.0007707</v>
      </c>
      <c r="D25" s="24">
        <v>4.935E-05</v>
      </c>
      <c r="E25" s="23">
        <v>0.0001481</v>
      </c>
      <c r="F25" s="23">
        <v>0.0022409</v>
      </c>
      <c r="G25" s="23">
        <v>0.0093614</v>
      </c>
      <c r="H25" s="23">
        <v>0.004641</v>
      </c>
      <c r="I25" s="23">
        <v>0.0114543</v>
      </c>
      <c r="J25" s="23">
        <v>0.0195512</v>
      </c>
      <c r="K25" s="25">
        <v>17.4995719</v>
      </c>
      <c r="L25" s="26"/>
      <c r="M25" s="25">
        <v>11.7352145</v>
      </c>
    </row>
    <row r="26" spans="1:13" ht="12.75">
      <c r="A26" s="26"/>
      <c r="B26" s="111">
        <v>37347</v>
      </c>
      <c r="C26" s="23">
        <v>0.0009828</v>
      </c>
      <c r="D26" s="24">
        <v>4.425E-05</v>
      </c>
      <c r="E26" s="23">
        <v>0.00025550000000000003</v>
      </c>
      <c r="F26" s="23">
        <v>0.0027593</v>
      </c>
      <c r="G26" s="23">
        <v>0.0089338</v>
      </c>
      <c r="H26" s="23">
        <v>0.0130912</v>
      </c>
      <c r="I26" s="23">
        <v>0.0024423</v>
      </c>
      <c r="J26" s="23">
        <v>0.0522762</v>
      </c>
      <c r="K26" s="25">
        <v>23.8333685</v>
      </c>
      <c r="L26" s="26"/>
      <c r="M26" s="25">
        <v>14.4208854</v>
      </c>
    </row>
    <row r="27" spans="1:13" ht="12.75">
      <c r="A27" s="26"/>
      <c r="B27" s="111">
        <v>37353</v>
      </c>
      <c r="C27" s="23">
        <v>0.0011814</v>
      </c>
      <c r="D27" s="24">
        <v>4.725E-05</v>
      </c>
      <c r="E27" s="23">
        <v>0.0001129</v>
      </c>
      <c r="F27" s="23">
        <v>0.0027514</v>
      </c>
      <c r="G27" s="23">
        <v>0.0056236</v>
      </c>
      <c r="H27" s="23">
        <v>0.0140827</v>
      </c>
      <c r="I27" s="23">
        <v>0.0052928</v>
      </c>
      <c r="J27" s="23">
        <v>0.018903</v>
      </c>
      <c r="K27" s="25">
        <v>33.867808</v>
      </c>
      <c r="L27" s="26"/>
      <c r="M27" s="25">
        <v>17.6080972</v>
      </c>
    </row>
    <row r="28" spans="1:13" ht="12.75">
      <c r="A28" s="26"/>
      <c r="B28" s="111">
        <v>37359</v>
      </c>
      <c r="C28" s="23">
        <v>0.0006511</v>
      </c>
      <c r="D28" s="24">
        <v>4.725E-05</v>
      </c>
      <c r="E28" s="23">
        <v>0.00015230000000000002</v>
      </c>
      <c r="F28" s="23">
        <v>0.0009451500000000001</v>
      </c>
      <c r="G28" s="23">
        <v>0.0051878</v>
      </c>
      <c r="H28" s="23">
        <v>0.0091102</v>
      </c>
      <c r="I28" s="23">
        <v>0.006343</v>
      </c>
      <c r="J28" s="23">
        <v>0.0198481</v>
      </c>
      <c r="K28" s="25">
        <v>31.2423965</v>
      </c>
      <c r="L28" s="26"/>
      <c r="M28" s="25">
        <v>14.860524999999999</v>
      </c>
    </row>
    <row r="29" spans="1:13" ht="12.75">
      <c r="A29" s="26"/>
      <c r="B29" s="111">
        <v>37365</v>
      </c>
      <c r="C29" s="23">
        <v>0.0015958</v>
      </c>
      <c r="D29" s="24">
        <v>4.8950000000000004E-05</v>
      </c>
      <c r="E29" s="23">
        <v>0.0003126</v>
      </c>
      <c r="F29" s="23">
        <v>0.0029469</v>
      </c>
      <c r="G29" s="23">
        <v>0.0114505</v>
      </c>
      <c r="H29" s="23">
        <v>0.0789794</v>
      </c>
      <c r="I29" s="23">
        <v>0.0112548</v>
      </c>
      <c r="J29" s="23">
        <v>0.0657672</v>
      </c>
      <c r="K29" s="25">
        <v>73.9446311</v>
      </c>
      <c r="L29" s="26"/>
      <c r="M29" s="25">
        <v>23.4747004</v>
      </c>
    </row>
    <row r="30" spans="1:13" ht="12.75">
      <c r="A30" s="26"/>
      <c r="B30" s="111">
        <v>37371</v>
      </c>
      <c r="C30" s="23">
        <v>0.0005443000000000001</v>
      </c>
      <c r="D30" s="24">
        <v>4.85E-05</v>
      </c>
      <c r="E30" s="23">
        <v>0.0002129</v>
      </c>
      <c r="F30" s="23">
        <v>0.0019698</v>
      </c>
      <c r="G30" s="23">
        <v>0.0086337</v>
      </c>
      <c r="H30" s="23">
        <v>0.0179464</v>
      </c>
      <c r="I30" s="23">
        <v>0.0030854</v>
      </c>
      <c r="J30" s="23">
        <v>0.0355047</v>
      </c>
      <c r="K30" s="25">
        <v>31.2579767</v>
      </c>
      <c r="L30" s="26"/>
      <c r="M30" s="25">
        <v>17.075228</v>
      </c>
    </row>
    <row r="31" spans="1:13" ht="12.75">
      <c r="A31" s="26"/>
      <c r="B31" s="111">
        <v>37377</v>
      </c>
      <c r="C31" s="23">
        <v>0.0008681</v>
      </c>
      <c r="D31" s="24">
        <v>4.57E-05</v>
      </c>
      <c r="E31" s="23">
        <v>0.0003021</v>
      </c>
      <c r="F31" s="23">
        <v>0.0026958</v>
      </c>
      <c r="G31" s="23">
        <v>0.005318</v>
      </c>
      <c r="H31" s="23">
        <v>0.0146214</v>
      </c>
      <c r="I31" s="23">
        <v>0.0042595</v>
      </c>
      <c r="J31" s="23">
        <v>0.0317102</v>
      </c>
      <c r="K31" s="25">
        <v>35.0304904</v>
      </c>
      <c r="L31" s="26"/>
      <c r="M31" s="25">
        <v>20.7833335</v>
      </c>
    </row>
    <row r="32" spans="1:13" ht="12.75">
      <c r="A32" s="26"/>
      <c r="B32" s="111">
        <v>37383</v>
      </c>
      <c r="C32" s="23">
        <v>0.0016454</v>
      </c>
      <c r="D32" s="24">
        <v>4.8100000000000004E-05</v>
      </c>
      <c r="E32" s="23">
        <v>0.0003072</v>
      </c>
      <c r="F32" s="23">
        <v>0.0039533</v>
      </c>
      <c r="G32" s="23">
        <v>0.0114433</v>
      </c>
      <c r="H32" s="23">
        <v>0.0279832</v>
      </c>
      <c r="I32" s="23">
        <v>0.0067207000000000005</v>
      </c>
      <c r="J32" s="23">
        <v>0.0513506</v>
      </c>
      <c r="K32" s="25">
        <v>43.5400753</v>
      </c>
      <c r="L32" s="26"/>
      <c r="M32" s="25">
        <v>22.906523</v>
      </c>
    </row>
    <row r="33" spans="1:13" ht="12.75">
      <c r="A33" s="26"/>
      <c r="B33" s="111">
        <v>37389</v>
      </c>
      <c r="C33" s="23">
        <v>0.0007214</v>
      </c>
      <c r="D33" s="24">
        <v>4.935E-05</v>
      </c>
      <c r="E33" s="23">
        <v>0.00023590000000000001</v>
      </c>
      <c r="F33" s="23">
        <v>0.0033573</v>
      </c>
      <c r="G33" s="23">
        <v>0.0074853</v>
      </c>
      <c r="H33" s="23">
        <v>0.0189588</v>
      </c>
      <c r="I33" s="23">
        <v>0.0067447</v>
      </c>
      <c r="J33" s="23">
        <v>0.0369301</v>
      </c>
      <c r="K33" s="25">
        <v>46.9032414</v>
      </c>
      <c r="L33" s="26"/>
      <c r="M33" s="25">
        <v>19.826403</v>
      </c>
    </row>
    <row r="34" spans="1:13" ht="12.75">
      <c r="A34" s="26"/>
      <c r="B34" s="111">
        <v>37395</v>
      </c>
      <c r="C34" s="23">
        <v>0.0009429</v>
      </c>
      <c r="D34" s="24">
        <v>4.8100000000000004E-05</v>
      </c>
      <c r="E34" s="23">
        <v>0.0002297</v>
      </c>
      <c r="F34" s="23">
        <v>0.0022598</v>
      </c>
      <c r="G34" s="23">
        <v>0.0052515</v>
      </c>
      <c r="H34" s="23">
        <v>0.0074632000000000006</v>
      </c>
      <c r="I34" s="23">
        <v>0.0015867000000000001</v>
      </c>
      <c r="J34" s="23">
        <v>0.0198094</v>
      </c>
      <c r="K34" s="25">
        <v>20.2207589</v>
      </c>
      <c r="L34" s="26"/>
      <c r="M34" s="25">
        <v>12.7092327</v>
      </c>
    </row>
    <row r="35" spans="1:13" ht="12.75">
      <c r="A35" s="26"/>
      <c r="B35" s="111">
        <v>37401</v>
      </c>
      <c r="C35" s="23">
        <v>0.000982</v>
      </c>
      <c r="D35" s="24">
        <v>4.935E-05</v>
      </c>
      <c r="E35" s="23">
        <v>0.00018099999999999998</v>
      </c>
      <c r="F35" s="23">
        <v>0.0027401</v>
      </c>
      <c r="G35" s="23">
        <v>0.0058862</v>
      </c>
      <c r="H35" s="23">
        <v>0.0160458</v>
      </c>
      <c r="I35" s="23">
        <v>0.0108481</v>
      </c>
      <c r="J35" s="23">
        <v>0.0297493</v>
      </c>
      <c r="K35" s="25">
        <v>50.7432728</v>
      </c>
      <c r="L35" s="26"/>
      <c r="M35" s="25">
        <v>29.3658036</v>
      </c>
    </row>
    <row r="36" spans="1:13" ht="12.75">
      <c r="A36" s="26"/>
      <c r="B36" s="111">
        <v>37407</v>
      </c>
      <c r="C36" s="23">
        <v>0.0005323</v>
      </c>
      <c r="D36" s="24">
        <v>4.765E-05</v>
      </c>
      <c r="E36" s="23">
        <v>0.0001589</v>
      </c>
      <c r="F36" s="23">
        <v>0.0029208</v>
      </c>
      <c r="G36" s="23">
        <v>0.0052644</v>
      </c>
      <c r="H36" s="23">
        <v>0.0174933</v>
      </c>
      <c r="I36" s="23">
        <v>0.0040648</v>
      </c>
      <c r="J36" s="23">
        <v>0.0263035</v>
      </c>
      <c r="K36" s="25">
        <v>50.0489632</v>
      </c>
      <c r="L36" s="26"/>
      <c r="M36" s="25">
        <v>27.3367563</v>
      </c>
    </row>
    <row r="37" spans="1:13" ht="12.75">
      <c r="A37" s="26"/>
      <c r="B37" s="111">
        <v>37413</v>
      </c>
      <c r="C37" s="23">
        <v>0.0005872</v>
      </c>
      <c r="D37" s="24">
        <v>4.8950000000000004E-05</v>
      </c>
      <c r="E37" s="23">
        <v>0.000155</v>
      </c>
      <c r="F37" s="23">
        <v>0.0026642000000000002</v>
      </c>
      <c r="G37" s="23">
        <v>0.005709</v>
      </c>
      <c r="H37" s="23">
        <v>0.0153462</v>
      </c>
      <c r="I37" s="23">
        <v>0.0053555</v>
      </c>
      <c r="J37" s="23">
        <v>0.0294093</v>
      </c>
      <c r="K37" s="25">
        <v>25.7446933</v>
      </c>
      <c r="L37" s="26"/>
      <c r="M37" s="25">
        <v>14.8354122</v>
      </c>
    </row>
    <row r="38" spans="1:13" ht="12.75">
      <c r="A38" s="26"/>
      <c r="B38" s="111">
        <v>37419</v>
      </c>
      <c r="C38" s="23">
        <v>0.00019575000000000001</v>
      </c>
      <c r="D38" s="24">
        <v>4.8950000000000004E-05</v>
      </c>
      <c r="E38" s="23">
        <v>0.0001251</v>
      </c>
      <c r="F38" s="23">
        <v>0.0023352</v>
      </c>
      <c r="G38" s="23">
        <v>0.0032813</v>
      </c>
      <c r="H38" s="23">
        <v>0.0082997</v>
      </c>
      <c r="I38" s="23">
        <v>0.0039555</v>
      </c>
      <c r="J38" s="23">
        <v>0.017502</v>
      </c>
      <c r="K38" s="25">
        <v>23.2708104</v>
      </c>
      <c r="L38" s="26"/>
      <c r="M38" s="25">
        <v>15.2032324</v>
      </c>
    </row>
    <row r="39" spans="1:13" ht="12.75">
      <c r="A39" s="26"/>
      <c r="B39" s="111">
        <v>37425</v>
      </c>
      <c r="C39" s="23">
        <v>0.0011398</v>
      </c>
      <c r="D39" s="24">
        <v>4.85E-05</v>
      </c>
      <c r="E39" s="23">
        <v>0.0003773</v>
      </c>
      <c r="F39" s="23">
        <v>0.0029776</v>
      </c>
      <c r="G39" s="23">
        <v>0.008534</v>
      </c>
      <c r="H39" s="23">
        <v>0.014513400000000001</v>
      </c>
      <c r="I39" s="23">
        <v>0.0053624</v>
      </c>
      <c r="J39" s="23">
        <v>0.0355398</v>
      </c>
      <c r="K39" s="25">
        <v>40.1503322</v>
      </c>
      <c r="L39" s="26"/>
      <c r="M39" s="25">
        <v>30.2225547</v>
      </c>
    </row>
    <row r="40" spans="1:13" ht="12.75">
      <c r="A40" s="26"/>
      <c r="B40" s="111">
        <v>37431</v>
      </c>
      <c r="C40" s="23">
        <v>0.0009616000000000001</v>
      </c>
      <c r="D40" s="24">
        <v>4.8100000000000004E-05</v>
      </c>
      <c r="E40" s="23">
        <v>0.0002484</v>
      </c>
      <c r="F40" s="23">
        <v>0.0032882000000000002</v>
      </c>
      <c r="G40" s="23">
        <v>0.0070092</v>
      </c>
      <c r="H40" s="23">
        <v>0.0189439</v>
      </c>
      <c r="I40" s="23">
        <v>0.0074232000000000005</v>
      </c>
      <c r="J40" s="23">
        <v>0.0346184</v>
      </c>
      <c r="K40" s="25">
        <v>38.1977348</v>
      </c>
      <c r="L40" s="26"/>
      <c r="M40" s="25">
        <v>21.0577029</v>
      </c>
    </row>
    <row r="41" spans="1:13" ht="12.75">
      <c r="A41" s="26"/>
      <c r="B41" s="111">
        <v>37437</v>
      </c>
      <c r="C41" s="23">
        <v>0.0011364</v>
      </c>
      <c r="D41" s="24">
        <v>4.8950000000000004E-05</v>
      </c>
      <c r="E41" s="23">
        <v>0.0002746</v>
      </c>
      <c r="F41" s="23">
        <v>0.0030937</v>
      </c>
      <c r="G41" s="23">
        <v>0.0142887</v>
      </c>
      <c r="H41" s="23">
        <v>0.042866100000000004</v>
      </c>
      <c r="I41" s="23">
        <v>0.0050891</v>
      </c>
      <c r="J41" s="23">
        <v>0.038755700000000004</v>
      </c>
      <c r="K41" s="25">
        <v>64.9734075</v>
      </c>
      <c r="L41" s="26"/>
      <c r="M41" s="25"/>
    </row>
    <row r="42" spans="1:13" ht="12.75">
      <c r="A42" s="26"/>
      <c r="B42" s="111">
        <v>37443</v>
      </c>
      <c r="C42" s="23">
        <v>0.0006528</v>
      </c>
      <c r="D42" s="24">
        <v>4.935E-05</v>
      </c>
      <c r="E42" s="23">
        <v>0.0001838</v>
      </c>
      <c r="F42" s="23">
        <v>0.0026277</v>
      </c>
      <c r="G42" s="23">
        <v>0.0053815</v>
      </c>
      <c r="H42" s="23">
        <v>0.0114543</v>
      </c>
      <c r="I42" s="23">
        <v>0.0017088000000000001</v>
      </c>
      <c r="J42" s="23">
        <v>0.0220198</v>
      </c>
      <c r="K42" s="25">
        <v>28.8002359</v>
      </c>
      <c r="L42" s="26"/>
      <c r="M42" s="25"/>
    </row>
    <row r="43" spans="1:13" ht="12.75">
      <c r="A43" s="26"/>
      <c r="B43" s="111">
        <v>37449</v>
      </c>
      <c r="C43" s="23">
        <v>0.0008165000000000001</v>
      </c>
      <c r="D43" s="24">
        <v>4.9800000000000004E-05</v>
      </c>
      <c r="E43" s="23">
        <v>0.0001854</v>
      </c>
      <c r="F43" s="23">
        <v>0.00099635</v>
      </c>
      <c r="G43" s="23">
        <v>0.0043452000000000005</v>
      </c>
      <c r="H43" s="23">
        <v>0.0095152</v>
      </c>
      <c r="I43" s="23">
        <v>0.0073924</v>
      </c>
      <c r="J43" s="23">
        <v>0.0187314</v>
      </c>
      <c r="K43" s="25">
        <v>22.1688453</v>
      </c>
      <c r="L43" s="26"/>
      <c r="M43" s="25">
        <v>16.000176</v>
      </c>
    </row>
    <row r="44" spans="1:13" ht="12.75">
      <c r="A44" s="26"/>
      <c r="B44" s="111">
        <v>37455</v>
      </c>
      <c r="C44" s="23">
        <v>0.0012484</v>
      </c>
      <c r="D44" s="24">
        <v>5.025E-05</v>
      </c>
      <c r="E44" s="23">
        <v>0.0003547</v>
      </c>
      <c r="F44" s="23">
        <v>0.0033403</v>
      </c>
      <c r="G44" s="23">
        <v>0.016304700000000002</v>
      </c>
      <c r="H44" s="23">
        <v>0.0428816</v>
      </c>
      <c r="I44" s="23">
        <v>0.0055466000000000005</v>
      </c>
      <c r="J44" s="23">
        <v>0.1147364</v>
      </c>
      <c r="K44" s="25">
        <v>79.5966112</v>
      </c>
      <c r="L44" s="26"/>
      <c r="M44" s="25">
        <v>64.3685242</v>
      </c>
    </row>
    <row r="45" spans="1:13" ht="12.75">
      <c r="A45" s="26"/>
      <c r="B45" s="111">
        <v>37461</v>
      </c>
      <c r="C45" s="23">
        <v>0.0002011</v>
      </c>
      <c r="D45" s="24">
        <v>5.025E-05</v>
      </c>
      <c r="E45" s="23">
        <v>0.0001732</v>
      </c>
      <c r="F45" s="23">
        <v>0.0021393000000000002</v>
      </c>
      <c r="G45" s="23">
        <v>0.0073871</v>
      </c>
      <c r="H45" s="23">
        <v>0.012176900000000001</v>
      </c>
      <c r="I45" s="23">
        <v>0.0112943</v>
      </c>
      <c r="J45" s="23">
        <v>0.0294703</v>
      </c>
      <c r="K45" s="25">
        <v>39.9379488</v>
      </c>
      <c r="L45" s="26"/>
      <c r="M45" s="25">
        <v>22.8355002</v>
      </c>
    </row>
    <row r="46" spans="1:13" ht="12.75">
      <c r="A46" s="26"/>
      <c r="B46" s="111">
        <v>37467</v>
      </c>
      <c r="C46" s="23">
        <v>0.0006552</v>
      </c>
      <c r="D46" s="24">
        <v>4.8950000000000004E-05</v>
      </c>
      <c r="E46" s="23">
        <v>0.0004105</v>
      </c>
      <c r="F46" s="23">
        <v>0.0034254</v>
      </c>
      <c r="G46" s="23">
        <v>0.0066061</v>
      </c>
      <c r="H46" s="23">
        <v>0.0191821</v>
      </c>
      <c r="I46" s="23">
        <v>0.0034743</v>
      </c>
      <c r="J46" s="23">
        <v>0.027403</v>
      </c>
      <c r="K46" s="25">
        <v>38.0597366</v>
      </c>
      <c r="L46" s="26"/>
      <c r="M46" s="25">
        <v>27.7397687</v>
      </c>
    </row>
    <row r="47" spans="1:13" ht="12.75">
      <c r="A47" s="26"/>
      <c r="B47" s="111">
        <v>37473</v>
      </c>
      <c r="C47" s="23">
        <v>0.0007383</v>
      </c>
      <c r="D47" s="24">
        <v>4.85E-05</v>
      </c>
      <c r="E47" s="23">
        <v>0.0002749</v>
      </c>
      <c r="F47" s="23">
        <v>0.0035893</v>
      </c>
      <c r="G47" s="23">
        <v>0.0086525</v>
      </c>
      <c r="H47" s="23">
        <v>0.0179464</v>
      </c>
      <c r="I47" s="23">
        <v>0.0056264</v>
      </c>
      <c r="J47" s="23">
        <v>0.0357958</v>
      </c>
      <c r="K47" s="25">
        <v>46.3480345</v>
      </c>
      <c r="L47" s="26"/>
      <c r="M47" s="25">
        <v>29.8547345</v>
      </c>
    </row>
    <row r="48" spans="1:13" ht="12.75">
      <c r="A48" s="26"/>
      <c r="B48" s="111">
        <v>37479</v>
      </c>
      <c r="C48" s="23">
        <v>0.0010766</v>
      </c>
      <c r="D48" s="24">
        <v>4.9800000000000004E-05</v>
      </c>
      <c r="E48" s="23">
        <v>9.960000000000001E-05</v>
      </c>
      <c r="F48" s="23">
        <v>0.0030998</v>
      </c>
      <c r="G48" s="23">
        <v>0.0052198</v>
      </c>
      <c r="H48" s="23">
        <v>0.020225999999999997</v>
      </c>
      <c r="I48" s="23">
        <v>0.0096037</v>
      </c>
      <c r="J48" s="23">
        <v>0.0240121</v>
      </c>
      <c r="K48" s="25">
        <v>52.3085115</v>
      </c>
      <c r="L48" s="26"/>
      <c r="M48" s="25">
        <v>36.1689802</v>
      </c>
    </row>
    <row r="49" spans="1:13" ht="12.75">
      <c r="A49" s="26"/>
      <c r="B49" s="111">
        <v>37485</v>
      </c>
      <c r="C49" s="23">
        <v>0.0009271</v>
      </c>
      <c r="D49" s="24">
        <v>4.935E-05</v>
      </c>
      <c r="E49" s="23">
        <v>0.0001975</v>
      </c>
      <c r="F49" s="23">
        <v>0.0029239</v>
      </c>
      <c r="G49" s="23">
        <v>0.006634999999999999</v>
      </c>
      <c r="H49" s="23">
        <v>0.0190575</v>
      </c>
      <c r="I49" s="23">
        <v>0.0063991000000000004</v>
      </c>
      <c r="J49" s="23">
        <v>0.0580613</v>
      </c>
      <c r="K49" s="25">
        <v>38.4003146</v>
      </c>
      <c r="L49" s="26"/>
      <c r="M49" s="25">
        <v>28.4447573</v>
      </c>
    </row>
    <row r="50" spans="1:13" ht="12.75">
      <c r="A50" s="26"/>
      <c r="B50" s="112">
        <f>B49+6</f>
        <v>37491</v>
      </c>
      <c r="C50" s="23"/>
      <c r="D50" s="24"/>
      <c r="E50" s="23"/>
      <c r="F50" s="23"/>
      <c r="G50" s="23"/>
      <c r="H50" s="23"/>
      <c r="I50" s="23"/>
      <c r="J50" s="23"/>
      <c r="K50" s="25"/>
      <c r="L50" s="26"/>
      <c r="M50" s="25">
        <v>20.2607593</v>
      </c>
    </row>
    <row r="51" spans="1:13" ht="12.75">
      <c r="A51" s="26"/>
      <c r="B51" s="112">
        <f>B50+6</f>
        <v>37497</v>
      </c>
      <c r="C51" s="23"/>
      <c r="D51" s="24"/>
      <c r="E51" s="23"/>
      <c r="F51" s="23"/>
      <c r="G51" s="23"/>
      <c r="H51" s="23"/>
      <c r="I51" s="23"/>
      <c r="J51" s="23"/>
      <c r="K51" s="25"/>
      <c r="L51" s="26"/>
      <c r="M51" s="25">
        <v>14.5931896</v>
      </c>
    </row>
    <row r="52" spans="1:13" ht="12.75">
      <c r="A52" s="26"/>
      <c r="B52" s="112">
        <f>B51+6</f>
        <v>37503</v>
      </c>
      <c r="C52" s="23"/>
      <c r="D52" s="24"/>
      <c r="E52" s="23"/>
      <c r="F52" s="23"/>
      <c r="G52" s="23"/>
      <c r="H52" s="23"/>
      <c r="I52" s="23"/>
      <c r="J52" s="23"/>
      <c r="K52" s="25"/>
      <c r="L52" s="26"/>
      <c r="M52" s="25">
        <v>16.686474999999998</v>
      </c>
    </row>
    <row r="53" spans="1:13" ht="12.75">
      <c r="A53" s="26"/>
      <c r="B53" s="112">
        <f>B52+6</f>
        <v>37509</v>
      </c>
      <c r="C53" s="23"/>
      <c r="D53" s="24"/>
      <c r="E53" s="23"/>
      <c r="F53" s="23"/>
      <c r="G53" s="23"/>
      <c r="H53" s="23"/>
      <c r="I53" s="23"/>
      <c r="J53" s="23"/>
      <c r="K53" s="25"/>
      <c r="L53" s="26"/>
      <c r="M53" s="25">
        <v>25.298849099999998</v>
      </c>
    </row>
    <row r="54" spans="1:13" ht="12.75">
      <c r="A54" s="26"/>
      <c r="B54" s="111">
        <v>37515</v>
      </c>
      <c r="C54" s="23">
        <v>0.0007547</v>
      </c>
      <c r="D54" s="24">
        <v>4.765E-05</v>
      </c>
      <c r="E54" s="23">
        <v>0.0002807</v>
      </c>
      <c r="F54" s="23">
        <v>0.0029235</v>
      </c>
      <c r="G54" s="23">
        <v>0.0082011</v>
      </c>
      <c r="H54" s="23">
        <v>0.0142706</v>
      </c>
      <c r="I54" s="23">
        <v>0.0036544</v>
      </c>
      <c r="J54" s="23">
        <v>0.0366099</v>
      </c>
      <c r="K54" s="25">
        <v>31.2475008</v>
      </c>
      <c r="L54" s="26"/>
      <c r="M54" s="25">
        <v>21.8000721</v>
      </c>
    </row>
    <row r="55" spans="1:13" ht="12.75">
      <c r="A55" s="26"/>
      <c r="B55" s="111">
        <v>37521</v>
      </c>
      <c r="C55" s="23">
        <v>0.00020295</v>
      </c>
      <c r="D55" s="24">
        <v>5.075E-05</v>
      </c>
      <c r="E55" s="23">
        <v>0.000124</v>
      </c>
      <c r="F55" s="23">
        <v>0.0010147</v>
      </c>
      <c r="G55" s="23">
        <v>0.0035175000000000002</v>
      </c>
      <c r="H55" s="23">
        <v>0.008543</v>
      </c>
      <c r="I55" s="23">
        <v>0.0019533</v>
      </c>
      <c r="J55" s="23">
        <v>0.0172777</v>
      </c>
      <c r="K55" s="25">
        <v>25.7896881</v>
      </c>
      <c r="L55" s="26"/>
      <c r="M55" s="25">
        <v>14.7128059</v>
      </c>
    </row>
    <row r="56" spans="1:13" ht="12.75">
      <c r="A56" s="28">
        <v>2</v>
      </c>
      <c r="B56" s="111">
        <v>37527</v>
      </c>
      <c r="C56" s="23">
        <v>0.0007561</v>
      </c>
      <c r="D56" s="24">
        <v>4.725E-05</v>
      </c>
      <c r="E56" s="23">
        <v>0.0001549</v>
      </c>
      <c r="F56" s="23">
        <v>0.0027226</v>
      </c>
      <c r="G56" s="23">
        <v>0.0044422</v>
      </c>
      <c r="H56" s="23">
        <v>0.004961999999999999</v>
      </c>
      <c r="I56" s="23">
        <v>0.0037228</v>
      </c>
      <c r="J56" s="23">
        <v>0.028354400000000002</v>
      </c>
      <c r="K56" s="25">
        <v>17.7215274</v>
      </c>
      <c r="L56" s="26"/>
      <c r="M56" s="25">
        <v>17.2845565</v>
      </c>
    </row>
    <row r="57" spans="1:13" ht="12.75">
      <c r="A57" s="26"/>
      <c r="B57" s="111">
        <v>37533</v>
      </c>
      <c r="C57" s="23">
        <v>0.0009297</v>
      </c>
      <c r="D57" s="24">
        <v>4.8950000000000004E-05</v>
      </c>
      <c r="E57" s="23">
        <v>0.0002066</v>
      </c>
      <c r="F57" s="23">
        <v>0.0009787</v>
      </c>
      <c r="G57" s="23">
        <v>0.0048336</v>
      </c>
      <c r="H57" s="23">
        <v>0.0082807</v>
      </c>
      <c r="I57" s="23">
        <v>0.0026424</v>
      </c>
      <c r="J57" s="23">
        <v>0.0180077</v>
      </c>
      <c r="K57" s="25">
        <v>42.4094208</v>
      </c>
      <c r="L57" s="26"/>
      <c r="M57" s="25">
        <v>30.5021585</v>
      </c>
    </row>
    <row r="58" spans="1:13" ht="12.75">
      <c r="A58" s="29">
        <v>5</v>
      </c>
      <c r="B58" s="111">
        <v>37539</v>
      </c>
      <c r="C58" s="23">
        <v>0.0006471000000000001</v>
      </c>
      <c r="D58" s="24">
        <v>4.62E-05</v>
      </c>
      <c r="E58" s="23">
        <v>0.0003697</v>
      </c>
      <c r="F58" s="23">
        <v>0.0027089</v>
      </c>
      <c r="G58" s="23">
        <v>0.0025523</v>
      </c>
      <c r="H58" s="23">
        <v>0.0028835</v>
      </c>
      <c r="I58" s="23">
        <v>0.008041999999999999</v>
      </c>
      <c r="J58" s="23">
        <v>0.028562900000000002</v>
      </c>
      <c r="K58" s="25">
        <v>14.1222396</v>
      </c>
      <c r="L58" s="26">
        <v>5</v>
      </c>
      <c r="M58" s="25">
        <v>11.4233574</v>
      </c>
    </row>
    <row r="59" spans="1:13" ht="12.75">
      <c r="A59" s="26"/>
      <c r="B59" s="112">
        <f>B58+6</f>
        <v>37545</v>
      </c>
      <c r="C59" s="23"/>
      <c r="D59" s="24"/>
      <c r="E59" s="23"/>
      <c r="F59" s="23"/>
      <c r="G59" s="23"/>
      <c r="H59" s="23"/>
      <c r="I59" s="23"/>
      <c r="J59" s="23"/>
      <c r="K59" s="25"/>
      <c r="L59" s="26">
        <v>4</v>
      </c>
      <c r="M59" s="25">
        <v>15.7893526</v>
      </c>
    </row>
    <row r="60" spans="1:13" ht="12.75">
      <c r="A60" s="26"/>
      <c r="B60" s="111">
        <v>37551</v>
      </c>
      <c r="C60" s="23">
        <v>0.0016979999999999999</v>
      </c>
      <c r="D60" s="24">
        <v>4.745E-05</v>
      </c>
      <c r="E60" s="23">
        <v>0.0003428</v>
      </c>
      <c r="F60" s="23">
        <v>0.0036914</v>
      </c>
      <c r="G60" s="23">
        <v>0.0134788</v>
      </c>
      <c r="H60" s="23">
        <v>0.0254389</v>
      </c>
      <c r="I60" s="23">
        <v>0.0066155</v>
      </c>
      <c r="J60" s="23">
        <v>0.0878022</v>
      </c>
      <c r="K60" s="25">
        <v>36.6501789</v>
      </c>
      <c r="L60" s="26">
        <v>5</v>
      </c>
      <c r="M60" s="25">
        <v>22.4280577</v>
      </c>
    </row>
    <row r="61" spans="1:13" ht="12.75">
      <c r="A61" s="26"/>
      <c r="B61" s="111">
        <v>37557</v>
      </c>
      <c r="C61" s="23">
        <v>0.0009997</v>
      </c>
      <c r="D61" s="24">
        <v>4.85E-05</v>
      </c>
      <c r="E61" s="23">
        <v>0.0003234</v>
      </c>
      <c r="F61" s="23">
        <v>0.0040366</v>
      </c>
      <c r="G61" s="23">
        <v>0.0093316</v>
      </c>
      <c r="H61" s="23">
        <v>0.01329</v>
      </c>
      <c r="I61" s="23">
        <v>0.0069738000000000005</v>
      </c>
      <c r="J61" s="23">
        <v>0.0422953</v>
      </c>
      <c r="K61" s="25">
        <v>26.0303496</v>
      </c>
      <c r="L61" s="26"/>
      <c r="M61" s="25">
        <v>17.1948443</v>
      </c>
    </row>
    <row r="62" spans="1:13" ht="12.75">
      <c r="A62" s="26"/>
      <c r="B62" s="111">
        <v>37563</v>
      </c>
      <c r="C62" s="23">
        <v>0.0014579999999999999</v>
      </c>
      <c r="D62" s="24">
        <v>4.8E-05</v>
      </c>
      <c r="E62" s="23">
        <v>0.00027990000000000003</v>
      </c>
      <c r="F62" s="23">
        <v>0.0021589</v>
      </c>
      <c r="G62" s="23">
        <v>0.0096913</v>
      </c>
      <c r="H62" s="23">
        <v>0.011370400000000001</v>
      </c>
      <c r="I62" s="23">
        <v>0.0031798</v>
      </c>
      <c r="J62" s="23">
        <v>0.0353507</v>
      </c>
      <c r="K62" s="25">
        <v>27.1867075</v>
      </c>
      <c r="L62" s="26"/>
      <c r="M62" s="25">
        <v>21.6505517</v>
      </c>
    </row>
    <row r="63" spans="1:13" ht="12.75">
      <c r="A63" s="26"/>
      <c r="B63" s="111">
        <v>37569</v>
      </c>
      <c r="C63" s="23">
        <v>0.0011538</v>
      </c>
      <c r="D63" s="24">
        <v>4.6450000000000004E-05</v>
      </c>
      <c r="E63" s="23">
        <v>0.0001755</v>
      </c>
      <c r="F63" s="23">
        <v>0.0020959</v>
      </c>
      <c r="G63" s="23">
        <v>0.0050178</v>
      </c>
      <c r="H63" s="23">
        <v>0.0116799</v>
      </c>
      <c r="I63" s="23">
        <v>0.0092355</v>
      </c>
      <c r="J63" s="23">
        <v>0.0238631</v>
      </c>
      <c r="K63" s="25">
        <v>24.7020268</v>
      </c>
      <c r="L63" s="26"/>
      <c r="M63" s="25">
        <v>18.1517747</v>
      </c>
    </row>
    <row r="64" spans="1:13" ht="12.75">
      <c r="A64" s="26"/>
      <c r="B64" s="111">
        <v>37575</v>
      </c>
      <c r="C64" s="23">
        <v>0.0015718</v>
      </c>
      <c r="D64" s="24">
        <v>4.415E-05</v>
      </c>
      <c r="E64" s="23">
        <v>0.00043160000000000003</v>
      </c>
      <c r="F64" s="23">
        <v>0.0039725</v>
      </c>
      <c r="G64" s="23">
        <v>0.0099753</v>
      </c>
      <c r="H64" s="23">
        <v>0.0175671</v>
      </c>
      <c r="I64" s="23">
        <v>0.0157133</v>
      </c>
      <c r="J64" s="23">
        <v>0.0460805</v>
      </c>
      <c r="K64" s="25">
        <v>27.7091175</v>
      </c>
      <c r="L64" s="26"/>
      <c r="M64" s="25">
        <v>21.5907436</v>
      </c>
    </row>
    <row r="65" spans="1:13" ht="12.75">
      <c r="A65" s="26"/>
      <c r="B65" s="111">
        <v>37581</v>
      </c>
      <c r="C65" s="23">
        <v>0.0013808</v>
      </c>
      <c r="D65" s="24">
        <v>4.285E-05</v>
      </c>
      <c r="E65" s="23">
        <v>0.0026474</v>
      </c>
      <c r="F65" s="23">
        <v>0.0033854</v>
      </c>
      <c r="G65" s="23">
        <v>0.0075326</v>
      </c>
      <c r="H65" s="23">
        <v>0.0135415</v>
      </c>
      <c r="I65" s="23">
        <v>0.0074564</v>
      </c>
      <c r="J65" s="23">
        <v>0.037367700000000004</v>
      </c>
      <c r="K65" s="25">
        <v>30.2350547</v>
      </c>
      <c r="L65" s="26"/>
      <c r="M65" s="25">
        <v>22.8467148</v>
      </c>
    </row>
    <row r="66" spans="1:13" ht="12.75">
      <c r="A66" s="26"/>
      <c r="B66" s="111">
        <v>37587</v>
      </c>
      <c r="C66" s="23">
        <v>0.0006696</v>
      </c>
      <c r="D66" s="24">
        <v>4.245E-05</v>
      </c>
      <c r="E66" s="23">
        <v>0.0002028</v>
      </c>
      <c r="F66" s="23">
        <v>0.0027162</v>
      </c>
      <c r="G66" s="23">
        <v>0.0040578</v>
      </c>
      <c r="H66" s="23">
        <v>0.0057554</v>
      </c>
      <c r="I66" s="23">
        <v>0.0020961</v>
      </c>
      <c r="J66" s="23">
        <v>0.0173158</v>
      </c>
      <c r="K66" s="25">
        <v>17.0234714</v>
      </c>
      <c r="L66" s="26"/>
      <c r="M66" s="25">
        <v>11.9652338</v>
      </c>
    </row>
    <row r="67" spans="1:13" ht="12.75">
      <c r="A67" s="26"/>
      <c r="B67" s="111">
        <v>37593</v>
      </c>
      <c r="C67" s="23">
        <v>0.00045799999999999997</v>
      </c>
      <c r="D67" s="24">
        <v>4.165E-05</v>
      </c>
      <c r="E67" s="23">
        <v>0.000155</v>
      </c>
      <c r="F67" s="23">
        <v>0.0027991</v>
      </c>
      <c r="G67" s="23">
        <v>0.0031646</v>
      </c>
      <c r="H67" s="23">
        <v>0.0064542</v>
      </c>
      <c r="I67" s="23">
        <v>0.0012076</v>
      </c>
      <c r="J67" s="23">
        <v>0.020236999999999998</v>
      </c>
      <c r="K67" s="25">
        <v>11.6823385</v>
      </c>
      <c r="L67" s="26"/>
      <c r="M67" s="25"/>
    </row>
    <row r="68" spans="1:13" ht="12.75">
      <c r="A68" s="26"/>
      <c r="B68" s="112">
        <f>B67+6</f>
        <v>37599</v>
      </c>
      <c r="C68" s="23"/>
      <c r="D68" s="24"/>
      <c r="E68" s="23"/>
      <c r="F68" s="23"/>
      <c r="G68" s="23"/>
      <c r="H68" s="23"/>
      <c r="I68" s="23"/>
      <c r="J68" s="23"/>
      <c r="K68" s="25"/>
      <c r="L68" s="26"/>
      <c r="M68" s="25"/>
    </row>
    <row r="69" spans="1:13" ht="12.75">
      <c r="A69" s="26"/>
      <c r="B69" s="112">
        <f>B68+6</f>
        <v>37605</v>
      </c>
      <c r="C69" s="23"/>
      <c r="D69" s="24"/>
      <c r="E69" s="23"/>
      <c r="F69" s="23"/>
      <c r="G69" s="23"/>
      <c r="H69" s="23"/>
      <c r="I69" s="23"/>
      <c r="J69" s="23"/>
      <c r="K69" s="25"/>
      <c r="L69" s="26"/>
      <c r="M69" s="25"/>
    </row>
    <row r="70" spans="1:13" ht="12.75">
      <c r="A70" s="26"/>
      <c r="B70" s="111">
        <v>37611</v>
      </c>
      <c r="C70" s="23">
        <v>0.0012079999999999999</v>
      </c>
      <c r="D70" s="24">
        <v>4.6450000000000004E-05</v>
      </c>
      <c r="E70" s="23">
        <v>0.0002607</v>
      </c>
      <c r="F70" s="23">
        <v>0.0022405</v>
      </c>
      <c r="G70" s="23">
        <v>0.0048888000000000004</v>
      </c>
      <c r="H70" s="23">
        <v>0.0119871</v>
      </c>
      <c r="I70" s="23">
        <v>0.0130092</v>
      </c>
      <c r="J70" s="23">
        <v>0.0346603</v>
      </c>
      <c r="K70" s="25">
        <v>22.7919432</v>
      </c>
      <c r="L70" s="26"/>
      <c r="M70" s="25">
        <v>13.6863316</v>
      </c>
    </row>
    <row r="71" spans="1:13" ht="12.75">
      <c r="A71" s="26"/>
      <c r="B71" s="111">
        <v>37617</v>
      </c>
      <c r="C71" s="30">
        <v>0.0018141000000000001</v>
      </c>
      <c r="D71" s="24">
        <v>4.745E-05</v>
      </c>
      <c r="E71" s="30">
        <v>0.0001898</v>
      </c>
      <c r="F71" s="30">
        <v>0.0021542</v>
      </c>
      <c r="G71" s="30">
        <v>0.0067104</v>
      </c>
      <c r="H71" s="30">
        <v>0.0080789</v>
      </c>
      <c r="I71" s="30">
        <v>0.0024495</v>
      </c>
      <c r="J71" s="30">
        <v>0.0319885</v>
      </c>
      <c r="K71" s="25">
        <v>30.3220905</v>
      </c>
      <c r="L71" s="31"/>
      <c r="M71" s="25">
        <v>22.6965</v>
      </c>
    </row>
    <row r="72" spans="1:13" ht="12.75">
      <c r="A72" s="26"/>
      <c r="B72" s="110"/>
      <c r="C72" s="30"/>
      <c r="D72" s="24"/>
      <c r="E72" s="30"/>
      <c r="F72" s="30"/>
      <c r="G72" s="30"/>
      <c r="H72" s="30"/>
      <c r="I72" s="30"/>
      <c r="J72" s="30"/>
      <c r="K72" s="25"/>
      <c r="L72" s="31"/>
      <c r="M72" s="25"/>
    </row>
    <row r="73" spans="1:13" ht="12.75">
      <c r="A73" s="27"/>
      <c r="B73" s="32" t="s">
        <v>9</v>
      </c>
      <c r="C73" s="33">
        <f aca="true" t="shared" si="0" ref="C73:K73">AVERAGE(C11:C71)</f>
        <v>0.0009569921568627451</v>
      </c>
      <c r="D73" s="33">
        <f t="shared" si="0"/>
        <v>4.716470588235295E-05</v>
      </c>
      <c r="E73" s="33">
        <f t="shared" si="0"/>
        <v>0.0002909019607843137</v>
      </c>
      <c r="F73" s="33">
        <f t="shared" si="0"/>
        <v>0.00256863137254902</v>
      </c>
      <c r="G73" s="33">
        <f t="shared" si="0"/>
        <v>0.007668496078431373</v>
      </c>
      <c r="H73" s="33">
        <f t="shared" si="0"/>
        <v>0.016148272549019606</v>
      </c>
      <c r="I73" s="33">
        <f t="shared" si="0"/>
        <v>0.005859264705882352</v>
      </c>
      <c r="J73" s="33">
        <f t="shared" si="0"/>
        <v>0.0361826705882353</v>
      </c>
      <c r="K73" s="33">
        <f t="shared" si="0"/>
        <v>33.35962188431372</v>
      </c>
      <c r="L73" s="33"/>
      <c r="M73" s="33">
        <f>AVERAGE(M11:M71)</f>
        <v>20.938108122222214</v>
      </c>
    </row>
    <row r="74" spans="1:13" ht="12.75">
      <c r="A74" s="27"/>
      <c r="B74" s="32" t="s">
        <v>11</v>
      </c>
      <c r="C74" s="23">
        <f aca="true" t="shared" si="1" ref="C74:K74">MIN(C11:C71)</f>
        <v>0.00019575000000000001</v>
      </c>
      <c r="D74" s="23">
        <f t="shared" si="1"/>
        <v>4.095E-05</v>
      </c>
      <c r="E74" s="23">
        <f t="shared" si="1"/>
        <v>9.960000000000001E-05</v>
      </c>
      <c r="F74" s="23">
        <f t="shared" si="1"/>
        <v>0.00088455</v>
      </c>
      <c r="G74" s="23">
        <f t="shared" si="1"/>
        <v>0.0024669</v>
      </c>
      <c r="H74" s="23">
        <f t="shared" si="1"/>
        <v>0.0028835</v>
      </c>
      <c r="I74" s="23">
        <f t="shared" si="1"/>
        <v>0.0012076</v>
      </c>
      <c r="J74" s="23">
        <f t="shared" si="1"/>
        <v>0.0127373</v>
      </c>
      <c r="K74" s="23">
        <f t="shared" si="1"/>
        <v>11.6823385</v>
      </c>
      <c r="L74" s="23"/>
      <c r="M74" s="23">
        <f>MIN(M11:M71)</f>
        <v>10.771875999999999</v>
      </c>
    </row>
    <row r="75" spans="1:13" ht="12.75">
      <c r="A75" s="27"/>
      <c r="B75" s="32" t="s">
        <v>12</v>
      </c>
      <c r="C75" s="23">
        <f aca="true" t="shared" si="2" ref="C75:K75">MAX(C11:C71)</f>
        <v>0.0018141000000000001</v>
      </c>
      <c r="D75" s="23">
        <f t="shared" si="2"/>
        <v>5.075E-05</v>
      </c>
      <c r="E75" s="23">
        <f t="shared" si="2"/>
        <v>0.0026474</v>
      </c>
      <c r="F75" s="23">
        <f t="shared" si="2"/>
        <v>0.0040366</v>
      </c>
      <c r="G75" s="23">
        <f t="shared" si="2"/>
        <v>0.027686</v>
      </c>
      <c r="H75" s="23">
        <f t="shared" si="2"/>
        <v>0.0789794</v>
      </c>
      <c r="I75" s="23">
        <f t="shared" si="2"/>
        <v>0.0157133</v>
      </c>
      <c r="J75" s="23">
        <f t="shared" si="2"/>
        <v>0.1147364</v>
      </c>
      <c r="K75" s="23">
        <f t="shared" si="2"/>
        <v>79.5966112</v>
      </c>
      <c r="L75" s="23"/>
      <c r="M75" s="23">
        <f>MAX(M11:M71)</f>
        <v>64.3685242</v>
      </c>
    </row>
    <row r="76" spans="1:13" ht="12.75">
      <c r="A76" s="27"/>
      <c r="B76" s="32" t="s">
        <v>13</v>
      </c>
      <c r="C76" s="23">
        <f aca="true" t="shared" si="3" ref="C76:K76">STDEVP(C11:C71)</f>
        <v>0.0004009673917567492</v>
      </c>
      <c r="D76" s="23">
        <f t="shared" si="3"/>
        <v>2.3731193610373406E-06</v>
      </c>
      <c r="E76" s="23">
        <f t="shared" si="3"/>
        <v>0.0003443580617642597</v>
      </c>
      <c r="F76" s="23">
        <f t="shared" si="3"/>
        <v>0.0008177772765941826</v>
      </c>
      <c r="G76" s="23">
        <f t="shared" si="3"/>
        <v>0.004087620806919481</v>
      </c>
      <c r="H76" s="23">
        <f t="shared" si="3"/>
        <v>0.012218970462552759</v>
      </c>
      <c r="I76" s="23">
        <f t="shared" si="3"/>
        <v>0.0034063843542028937</v>
      </c>
      <c r="J76" s="23">
        <f t="shared" si="3"/>
        <v>0.020060367358875977</v>
      </c>
      <c r="K76" s="23">
        <f t="shared" si="3"/>
        <v>14.39207829025402</v>
      </c>
      <c r="L76" s="23"/>
      <c r="M76" s="23">
        <f>STDEVP(M11:M71)</f>
        <v>8.412989364173843</v>
      </c>
    </row>
    <row r="77" spans="1:13" ht="12.75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</row>
    <row r="78" ht="12">
      <c r="B78" s="37" t="s">
        <v>20</v>
      </c>
    </row>
    <row r="79" ht="12">
      <c r="B79" s="37" t="s">
        <v>21</v>
      </c>
    </row>
    <row r="80" ht="12">
      <c r="B80" s="37" t="s">
        <v>22</v>
      </c>
    </row>
    <row r="81" ht="12">
      <c r="B81" s="37" t="s">
        <v>23</v>
      </c>
    </row>
    <row r="82" ht="12">
      <c r="B82" s="37" t="s">
        <v>24</v>
      </c>
    </row>
    <row r="83" ht="12">
      <c r="B83" s="37" t="s">
        <v>25</v>
      </c>
    </row>
    <row r="84" ht="12">
      <c r="B84" s="37" t="s">
        <v>26</v>
      </c>
    </row>
    <row r="85" ht="12">
      <c r="B85" s="37" t="s">
        <v>27</v>
      </c>
    </row>
    <row r="86" ht="12">
      <c r="B86" s="37" t="s">
        <v>28</v>
      </c>
    </row>
  </sheetData>
  <printOptions/>
  <pageMargins left="0.75" right="0.75" top="0.75" bottom="1.75" header="0.25" footer="0.25"/>
  <pageSetup fitToHeight="0" fitToWidth="1" horizontalDpi="600" verticalDpi="600" orientation="portrait" scale="77" r:id="rId1"/>
  <headerFooter alignWithMargins="0">
    <oddHeader>&amp;L&amp;"Arial,Bold"&amp;16Pennsylvania DEP Air Sampling Results</oddHeader>
    <oddFooter>&amp;LCodes
1=TSP flow rate &lt;39 CFM
2=TSP flow rate increase of 3 CFM
3=TSP flowrate &gt; 60 CFM
4=Sample time altered
5=Filter seal leak
6=Sampler lowered.  Expect higher data.
7=Average:Sample rerun due to high data for some metals.
8=Change to 48 hr sampling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PADER</dc:creator>
  <cp:keywords/>
  <dc:description/>
  <cp:lastModifiedBy>Donald Torsello</cp:lastModifiedBy>
  <cp:lastPrinted>2007-05-07T14:51:15Z</cp:lastPrinted>
  <dcterms:created xsi:type="dcterms:W3CDTF">1998-12-16T19:36:16Z</dcterms:created>
  <dcterms:modified xsi:type="dcterms:W3CDTF">2010-02-04T13:25:01Z</dcterms:modified>
  <cp:category/>
  <cp:version/>
  <cp:contentType/>
  <cp:contentStatus/>
</cp:coreProperties>
</file>